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9395" windowHeight="81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<sst xmlns="http://schemas.openxmlformats.org/spreadsheetml/2006/main" count="80" uniqueCount="59">
  <si>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1970-luku</t>
  </si>
  <si>
    <t>1980-luku</t>
  </si>
  <si>
    <t>1990-luku</t>
  </si>
  <si>
    <t>2000-luku</t>
  </si>
  <si>
    <t>2010-luku</t>
  </si>
  <si>
    <t>yhteensä</t>
  </si>
  <si>
    <t>luokitteluryhmä</t>
  </si>
  <si>
    <t>kpl</t>
  </si>
  <si>
    <t>sivuja</t>
  </si>
  <si>
    <t>alueen havaintoja</t>
  </si>
  <si>
    <t>atlas</t>
  </si>
  <si>
    <t>ekologia</t>
  </si>
  <si>
    <t>fysiologia</t>
  </si>
  <si>
    <t>habitaattitutkimus</t>
  </si>
  <si>
    <t>henkilö</t>
  </si>
  <si>
    <t>historia</t>
  </si>
  <si>
    <t>huumori</t>
  </si>
  <si>
    <t>järvilinnusto</t>
  </si>
  <si>
    <t>jäsenkysely</t>
  </si>
  <si>
    <t>Jurmo</t>
  </si>
  <si>
    <t>katsaus</t>
  </si>
  <si>
    <t>kirja-arvostelu</t>
  </si>
  <si>
    <t>korjaus</t>
  </si>
  <si>
    <t>kuvaus</t>
  </si>
  <si>
    <t>lajitutkimus</t>
  </si>
  <si>
    <t>lehtireferointi</t>
  </si>
  <si>
    <t>linnustonseuranta</t>
  </si>
  <si>
    <t>lintuharrastus</t>
  </si>
  <si>
    <t>lintujensuojelu</t>
  </si>
  <si>
    <t>lintulehdet</t>
  </si>
  <si>
    <t>lintutiede</t>
  </si>
  <si>
    <t>luonnonsuojelu</t>
  </si>
  <si>
    <t>määritys</t>
  </si>
  <si>
    <t>mainos</t>
  </si>
  <si>
    <t>matkakertomus</t>
  </si>
  <si>
    <t>mielipide</t>
  </si>
  <si>
    <t>muutontarkkailu</t>
  </si>
  <si>
    <t>muuttotutkimus</t>
  </si>
  <si>
    <t>ohjeita</t>
  </si>
  <si>
    <t>pääkirjoitus</t>
  </si>
  <si>
    <t>pesimäbiologia</t>
  </si>
  <si>
    <t>petolinnut</t>
  </si>
  <si>
    <t>pinnat</t>
  </si>
  <si>
    <t>rariteetit</t>
  </si>
  <si>
    <t>referaatti</t>
  </si>
  <si>
    <t>rengastus</t>
  </si>
  <si>
    <t>retkikertomus</t>
  </si>
  <si>
    <t>runo</t>
  </si>
  <si>
    <t>sarjakuva</t>
  </si>
  <si>
    <t>Summary</t>
  </si>
  <si>
    <t>suolinnusto</t>
  </si>
  <si>
    <t>talvilinnut</t>
  </si>
  <si>
    <t>tiedonantoja</t>
  </si>
  <si>
    <t>tietokilpailu</t>
  </si>
  <si>
    <t>toimintakertomus</t>
  </si>
  <si>
    <t>vastine</t>
  </si>
  <si>
    <t>yölaulajat</t>
  </si>
  <si>
    <t>yhdistys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</si>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</sst>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tabSelected="1" workbookViewId="0" topLeftCell="A1">
      <pane xSplit="1" ySplit="2" topLeftCell="E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35" sqref="AC35"/>
    </sheetView>
  </sheetViews>
  <sheetFormatPr defaultColWidth="9.140625" defaultRowHeight="12.75"/>
  <cols>
    <col min="1" max="1" width="20.28125" style="0" customWidth="1"/>
    <col min="2" max="2" width="5.421875" style="6" customWidth="1"/>
    <col min="3" max="3" width="6.140625" style="7" customWidth="1"/>
    <col min="4" max="5" width="5.8515625" style="0" customWidth="1"/>
    <col min="6" max="6" width="4.57421875" style="6" customWidth="1"/>
    <col min="7" max="7" width="4.421875" style="7" customWidth="1"/>
    <col min="8" max="8" width="6.28125" style="0" customWidth="1"/>
    <col min="9" max="9" width="5.00390625" style="0" customWidth="1"/>
    <col min="10" max="10" width="5.421875" style="6" customWidth="1"/>
    <col min="11" max="11" width="5.28125" style="7" customWidth="1"/>
    <col min="12" max="12" width="6.7109375" style="0" customWidth="1"/>
    <col min="13" max="13" width="5.28125" style="0" customWidth="1"/>
    <col min="14" max="14" width="5.140625" style="6" customWidth="1"/>
    <col min="15" max="15" width="4.8515625" style="7" customWidth="1"/>
    <col min="16" max="17" width="5.421875" style="0" customWidth="1"/>
    <col min="18" max="18" width="5.8515625" style="6" customWidth="1"/>
    <col min="19" max="19" width="5.7109375" style="7" customWidth="1"/>
    <col min="20" max="20" width="5.7109375" style="0" customWidth="1"/>
    <col min="21" max="21" width="5.28125" style="0" customWidth="1"/>
    <col min="22" max="22" width="9.140625" style="8" customWidth="1"/>
    <col min="23" max="23" width="9.140625" style="38" customWidth="1"/>
    <col min="24" max="24" width="9.140625" style="10" customWidth="1"/>
    <col min="25" max="25" width="9.140625" style="11" customWidth="1"/>
  </cols>
  <sheetData>
    <row r="1" spans="2:25" ht="12.75">
      <c r="B1" s="1" t="s">
        <v>0</v>
      </c>
      <c r="C1" s="2"/>
      <c r="D1" s="2"/>
      <c r="E1" s="3"/>
      <c r="F1" s="1" t="s">
        <v>1</v>
      </c>
      <c r="G1" s="4"/>
      <c r="H1" s="4"/>
      <c r="I1" s="3"/>
      <c r="J1" s="1" t="s">
        <v>2</v>
      </c>
      <c r="K1" s="2"/>
      <c r="L1" s="2"/>
      <c r="M1" s="3"/>
      <c r="N1" s="1" t="s">
        <v>3</v>
      </c>
      <c r="O1" s="2"/>
      <c r="P1" s="2"/>
      <c r="Q1" s="3"/>
      <c r="R1" s="1" t="s">
        <v>4</v>
      </c>
      <c r="S1" s="2"/>
      <c r="T1" s="2"/>
      <c r="U1" s="3"/>
      <c r="V1" s="1" t="s">
        <v>5</v>
      </c>
      <c r="W1" s="5"/>
      <c r="X1" s="5"/>
      <c r="Y1" s="5"/>
    </row>
    <row r="2" spans="1:25" ht="13.5" thickBot="1">
      <c r="A2" t="s">
        <v>6</v>
      </c>
      <c r="B2" s="8" t="s">
        <v>7</v>
      </c>
      <c r="C2" s="38" t="s">
        <v>58</v>
      </c>
      <c r="D2" s="11" t="s">
        <v>8</v>
      </c>
      <c r="E2" s="11" t="s">
        <v>58</v>
      </c>
      <c r="F2" s="8" t="s">
        <v>7</v>
      </c>
      <c r="G2" s="9" t="s">
        <v>58</v>
      </c>
      <c r="H2" s="11" t="s">
        <v>8</v>
      </c>
      <c r="I2" s="11" t="s">
        <v>58</v>
      </c>
      <c r="J2" s="8" t="s">
        <v>7</v>
      </c>
      <c r="K2" s="9" t="s">
        <v>58</v>
      </c>
      <c r="L2" s="11" t="s">
        <v>8</v>
      </c>
      <c r="M2" s="11" t="s">
        <v>58</v>
      </c>
      <c r="N2" s="8" t="s">
        <v>7</v>
      </c>
      <c r="O2" s="9" t="s">
        <v>58</v>
      </c>
      <c r="P2" s="11" t="s">
        <v>8</v>
      </c>
      <c r="Q2" s="11" t="s">
        <v>58</v>
      </c>
      <c r="R2" s="8" t="s">
        <v>7</v>
      </c>
      <c r="S2" s="9" t="s">
        <v>58</v>
      </c>
      <c r="T2" s="11" t="s">
        <v>8</v>
      </c>
      <c r="U2" s="11" t="s">
        <v>58</v>
      </c>
      <c r="V2" s="8" t="s">
        <v>7</v>
      </c>
      <c r="W2" s="9" t="s">
        <v>58</v>
      </c>
      <c r="X2" s="10" t="s">
        <v>8</v>
      </c>
      <c r="Y2" s="11" t="s">
        <v>58</v>
      </c>
    </row>
    <row r="3" spans="1:25" ht="12.75">
      <c r="A3" s="12" t="s">
        <v>9</v>
      </c>
      <c r="B3" s="13">
        <v>5</v>
      </c>
      <c r="C3" s="14">
        <f>(B3/170)*100</f>
        <v>2.941176470588235</v>
      </c>
      <c r="D3" s="40">
        <v>36</v>
      </c>
      <c r="E3" s="16">
        <f>D3/982.8*100</f>
        <v>3.6630036630036633</v>
      </c>
      <c r="F3" s="13">
        <v>5</v>
      </c>
      <c r="G3" s="14">
        <f>F3/496*100</f>
        <v>1.0080645161290323</v>
      </c>
      <c r="H3" s="43">
        <v>42.5</v>
      </c>
      <c r="I3" s="17">
        <f>H3/1763.6*100</f>
        <v>2.409843501927875</v>
      </c>
      <c r="J3" s="13">
        <v>9</v>
      </c>
      <c r="K3" s="15">
        <f>J3/500*100</f>
        <v>1.7999999999999998</v>
      </c>
      <c r="L3" s="43">
        <v>18.5</v>
      </c>
      <c r="M3" s="17">
        <f>L3/998*100</f>
        <v>1.8537074148296595</v>
      </c>
      <c r="N3" s="13">
        <v>7</v>
      </c>
      <c r="O3" s="14">
        <f>N3/265*100</f>
        <v>2.6415094339622645</v>
      </c>
      <c r="P3" s="43">
        <v>11</v>
      </c>
      <c r="Q3" s="17">
        <f>P3/655.8*100</f>
        <v>1.6773406526379997</v>
      </c>
      <c r="R3" s="13">
        <v>12</v>
      </c>
      <c r="S3" s="14">
        <f>R3/218*100</f>
        <v>5.5045871559633035</v>
      </c>
      <c r="T3" s="43">
        <v>60</v>
      </c>
      <c r="U3" s="17">
        <f>T3/848.8*100</f>
        <v>7.0688030160226205</v>
      </c>
      <c r="V3" s="18">
        <f aca="true" t="shared" si="0" ref="V3:V51">SUM(B3,F3,J3,N3,R3)</f>
        <v>38</v>
      </c>
      <c r="W3" s="19">
        <f>V3/1649*100</f>
        <v>2.3044269254093392</v>
      </c>
      <c r="X3" s="20">
        <f>SUM(D3,H3,L3,P3,T3)</f>
        <v>168</v>
      </c>
      <c r="Y3" s="19">
        <f>X3/5249*100</f>
        <v>3.2006096399314155</v>
      </c>
    </row>
    <row r="4" spans="1:25" ht="12.75">
      <c r="A4" s="44" t="s">
        <v>10</v>
      </c>
      <c r="B4" s="45">
        <v>2</v>
      </c>
      <c r="C4" s="46">
        <f>(B4/170)*100</f>
        <v>1.1764705882352942</v>
      </c>
      <c r="D4" s="47">
        <v>13</v>
      </c>
      <c r="E4" s="48">
        <f aca="true" t="shared" si="1" ref="E4:E51">D4/982.8*100</f>
        <v>1.3227513227513228</v>
      </c>
      <c r="F4" s="45">
        <v>4</v>
      </c>
      <c r="G4" s="46">
        <f aca="true" t="shared" si="2" ref="G4:G51">F4/496*100</f>
        <v>0.8064516129032258</v>
      </c>
      <c r="H4" s="47">
        <v>4.6</v>
      </c>
      <c r="I4" s="48">
        <f aca="true" t="shared" si="3" ref="I4:I51">H4/1763.6*100</f>
        <v>0.2608301202086641</v>
      </c>
      <c r="J4" s="45">
        <v>1</v>
      </c>
      <c r="K4" s="49">
        <f aca="true" t="shared" si="4" ref="K4:K51">J4/500*100</f>
        <v>0.2</v>
      </c>
      <c r="L4" s="47">
        <v>1.9</v>
      </c>
      <c r="M4" s="48">
        <f aca="true" t="shared" si="5" ref="M4:M51">L4/998*100</f>
        <v>0.19038076152304606</v>
      </c>
      <c r="N4" s="45">
        <v>2</v>
      </c>
      <c r="O4" s="46">
        <f aca="true" t="shared" si="6" ref="O4:O51">N4/265*100</f>
        <v>0.7547169811320755</v>
      </c>
      <c r="P4" s="47">
        <v>2.2</v>
      </c>
      <c r="Q4" s="48">
        <f aca="true" t="shared" si="7" ref="Q4:Q51">P4/655.8*100</f>
        <v>0.33546813052759994</v>
      </c>
      <c r="R4" s="45">
        <v>1</v>
      </c>
      <c r="S4" s="46">
        <f aca="true" t="shared" si="8" ref="S4:S51">R4/218*100</f>
        <v>0.45871559633027525</v>
      </c>
      <c r="T4" s="47">
        <v>2.8</v>
      </c>
      <c r="U4" s="48">
        <f aca="true" t="shared" si="9" ref="U4:U51">T4/848.8*100</f>
        <v>0.3298774740810556</v>
      </c>
      <c r="V4" s="50">
        <f t="shared" si="0"/>
        <v>10</v>
      </c>
      <c r="W4" s="51">
        <f aca="true" t="shared" si="10" ref="W4:W51">V4/1649*100</f>
        <v>0.6064281382656156</v>
      </c>
      <c r="X4" s="52">
        <f aca="true" t="shared" si="11" ref="X4:X51">SUM(D4,H4,L4,P4,T4)</f>
        <v>24.5</v>
      </c>
      <c r="Y4" s="51">
        <f aca="true" t="shared" si="12" ref="Y4:Y51">X4/5249*100</f>
        <v>0.46675557248999805</v>
      </c>
    </row>
    <row r="5" spans="1:25" ht="12.75">
      <c r="A5" s="21" t="s">
        <v>11</v>
      </c>
      <c r="B5" s="22">
        <v>2</v>
      </c>
      <c r="C5" s="23">
        <f aca="true" t="shared" si="13" ref="C5:C51">(B5/170)*100</f>
        <v>1.1764705882352942</v>
      </c>
      <c r="D5" s="6">
        <v>14</v>
      </c>
      <c r="E5" s="24">
        <f t="shared" si="1"/>
        <v>1.4245014245014245</v>
      </c>
      <c r="F5" s="22">
        <v>7</v>
      </c>
      <c r="G5" s="23">
        <f t="shared" si="2"/>
        <v>1.411290322580645</v>
      </c>
      <c r="H5" s="6">
        <v>35.1</v>
      </c>
      <c r="I5" s="25">
        <f t="shared" si="3"/>
        <v>1.990247221592198</v>
      </c>
      <c r="J5" s="22">
        <v>0</v>
      </c>
      <c r="K5" s="7">
        <f t="shared" si="4"/>
        <v>0</v>
      </c>
      <c r="L5" s="41">
        <v>0</v>
      </c>
      <c r="M5" s="25">
        <f t="shared" si="5"/>
        <v>0</v>
      </c>
      <c r="N5" s="22">
        <v>1</v>
      </c>
      <c r="O5" s="23">
        <f t="shared" si="6"/>
        <v>0.37735849056603776</v>
      </c>
      <c r="P5" s="41">
        <v>1.2</v>
      </c>
      <c r="Q5" s="25">
        <f t="shared" si="7"/>
        <v>0.18298261665141813</v>
      </c>
      <c r="R5" s="22">
        <v>0</v>
      </c>
      <c r="S5" s="23">
        <f t="shared" si="8"/>
        <v>0</v>
      </c>
      <c r="T5" s="41">
        <v>0</v>
      </c>
      <c r="U5" s="25">
        <f t="shared" si="9"/>
        <v>0</v>
      </c>
      <c r="V5" s="26">
        <f t="shared" si="0"/>
        <v>10</v>
      </c>
      <c r="W5" s="27">
        <f t="shared" si="10"/>
        <v>0.6064281382656156</v>
      </c>
      <c r="X5" s="28">
        <f t="shared" si="11"/>
        <v>50.300000000000004</v>
      </c>
      <c r="Y5" s="27">
        <f t="shared" si="12"/>
        <v>0.9582777671937514</v>
      </c>
    </row>
    <row r="6" spans="1:25" ht="12.75">
      <c r="A6" s="44" t="s">
        <v>12</v>
      </c>
      <c r="B6" s="45">
        <v>1</v>
      </c>
      <c r="C6" s="46">
        <f t="shared" si="13"/>
        <v>0.5882352941176471</v>
      </c>
      <c r="D6" s="47">
        <v>3</v>
      </c>
      <c r="E6" s="48">
        <f t="shared" si="1"/>
        <v>0.3052503052503053</v>
      </c>
      <c r="F6" s="45">
        <v>0</v>
      </c>
      <c r="G6" s="46">
        <f t="shared" si="2"/>
        <v>0</v>
      </c>
      <c r="H6" s="47">
        <v>0</v>
      </c>
      <c r="I6" s="48">
        <f t="shared" si="3"/>
        <v>0</v>
      </c>
      <c r="J6" s="45">
        <v>0</v>
      </c>
      <c r="K6" s="49">
        <f t="shared" si="4"/>
        <v>0</v>
      </c>
      <c r="L6" s="47">
        <v>0</v>
      </c>
      <c r="M6" s="48">
        <f t="shared" si="5"/>
        <v>0</v>
      </c>
      <c r="N6" s="45">
        <v>0</v>
      </c>
      <c r="O6" s="46">
        <f t="shared" si="6"/>
        <v>0</v>
      </c>
      <c r="P6" s="47">
        <v>0</v>
      </c>
      <c r="Q6" s="48">
        <f t="shared" si="7"/>
        <v>0</v>
      </c>
      <c r="R6" s="45">
        <v>0</v>
      </c>
      <c r="S6" s="46">
        <f t="shared" si="8"/>
        <v>0</v>
      </c>
      <c r="T6" s="47">
        <v>0</v>
      </c>
      <c r="U6" s="48">
        <f t="shared" si="9"/>
        <v>0</v>
      </c>
      <c r="V6" s="50">
        <f t="shared" si="0"/>
        <v>1</v>
      </c>
      <c r="W6" s="51">
        <f t="shared" si="10"/>
        <v>0.06064281382656155</v>
      </c>
      <c r="X6" s="52">
        <f t="shared" si="11"/>
        <v>3</v>
      </c>
      <c r="Y6" s="51">
        <f t="shared" si="12"/>
        <v>0.05715374357020385</v>
      </c>
    </row>
    <row r="7" spans="1:31" ht="12.75">
      <c r="A7" s="21" t="s">
        <v>13</v>
      </c>
      <c r="B7" s="22">
        <v>2</v>
      </c>
      <c r="C7" s="23">
        <f t="shared" si="13"/>
        <v>1.1764705882352942</v>
      </c>
      <c r="D7" s="6">
        <v>10</v>
      </c>
      <c r="E7" s="24">
        <f t="shared" si="1"/>
        <v>1.0175010175010175</v>
      </c>
      <c r="F7" s="22">
        <v>5</v>
      </c>
      <c r="G7" s="23">
        <f t="shared" si="2"/>
        <v>1.0080645161290323</v>
      </c>
      <c r="H7" s="41">
        <v>36.9</v>
      </c>
      <c r="I7" s="25">
        <f t="shared" si="3"/>
        <v>2.092311181673849</v>
      </c>
      <c r="J7" s="22">
        <v>0</v>
      </c>
      <c r="K7" s="7">
        <f t="shared" si="4"/>
        <v>0</v>
      </c>
      <c r="L7" s="41">
        <v>0</v>
      </c>
      <c r="M7" s="25">
        <f t="shared" si="5"/>
        <v>0</v>
      </c>
      <c r="N7" s="22">
        <v>1</v>
      </c>
      <c r="O7" s="23">
        <f t="shared" si="6"/>
        <v>0.37735849056603776</v>
      </c>
      <c r="P7" s="41">
        <v>2.3</v>
      </c>
      <c r="Q7" s="25">
        <f t="shared" si="7"/>
        <v>0.35071668191521804</v>
      </c>
      <c r="R7" s="22">
        <v>1</v>
      </c>
      <c r="S7" s="23">
        <f t="shared" si="8"/>
        <v>0.45871559633027525</v>
      </c>
      <c r="T7" s="41">
        <v>3.9</v>
      </c>
      <c r="U7" s="25">
        <f t="shared" si="9"/>
        <v>0.4594721960414703</v>
      </c>
      <c r="V7" s="26">
        <f t="shared" si="0"/>
        <v>9</v>
      </c>
      <c r="W7" s="27">
        <f t="shared" si="10"/>
        <v>0.5457853244390539</v>
      </c>
      <c r="X7" s="28">
        <f t="shared" si="11"/>
        <v>53.099999999999994</v>
      </c>
      <c r="Y7" s="27">
        <f t="shared" si="12"/>
        <v>1.011621261192608</v>
      </c>
      <c r="AE7" s="11"/>
    </row>
    <row r="8" spans="1:25" ht="12.75">
      <c r="A8" s="44" t="s">
        <v>14</v>
      </c>
      <c r="B8" s="45">
        <v>0</v>
      </c>
      <c r="C8" s="49">
        <f t="shared" si="13"/>
        <v>0</v>
      </c>
      <c r="D8" s="47">
        <v>0</v>
      </c>
      <c r="E8" s="48">
        <f t="shared" si="1"/>
        <v>0</v>
      </c>
      <c r="F8" s="45">
        <v>5</v>
      </c>
      <c r="G8" s="46">
        <f t="shared" si="2"/>
        <v>1.0080645161290323</v>
      </c>
      <c r="H8" s="47">
        <v>10.2</v>
      </c>
      <c r="I8" s="48">
        <f t="shared" si="3"/>
        <v>0.5783624404626899</v>
      </c>
      <c r="J8" s="45">
        <v>10</v>
      </c>
      <c r="K8" s="49">
        <f t="shared" si="4"/>
        <v>2</v>
      </c>
      <c r="L8" s="47">
        <v>16.6</v>
      </c>
      <c r="M8" s="48">
        <f t="shared" si="5"/>
        <v>1.6633266533066133</v>
      </c>
      <c r="N8" s="45">
        <v>11</v>
      </c>
      <c r="O8" s="46">
        <f t="shared" si="6"/>
        <v>4.150943396226415</v>
      </c>
      <c r="P8" s="47">
        <v>18.6</v>
      </c>
      <c r="Q8" s="48">
        <f t="shared" si="7"/>
        <v>2.836230558096981</v>
      </c>
      <c r="R8" s="45">
        <v>12</v>
      </c>
      <c r="S8" s="46">
        <f t="shared" si="8"/>
        <v>5.5045871559633035</v>
      </c>
      <c r="T8" s="47">
        <v>18.6</v>
      </c>
      <c r="U8" s="48">
        <f t="shared" si="9"/>
        <v>2.1913289349670126</v>
      </c>
      <c r="V8" s="50">
        <f t="shared" si="0"/>
        <v>38</v>
      </c>
      <c r="W8" s="51">
        <f t="shared" si="10"/>
        <v>2.3044269254093392</v>
      </c>
      <c r="X8" s="52">
        <f t="shared" si="11"/>
        <v>64</v>
      </c>
      <c r="Y8" s="51">
        <f t="shared" si="12"/>
        <v>1.2192798628310155</v>
      </c>
    </row>
    <row r="9" spans="1:25" ht="12.75">
      <c r="A9" s="21" t="s">
        <v>15</v>
      </c>
      <c r="B9" s="22">
        <v>0</v>
      </c>
      <c r="C9" s="7">
        <f t="shared" si="13"/>
        <v>0</v>
      </c>
      <c r="D9" s="6">
        <v>0</v>
      </c>
      <c r="E9" s="24">
        <f t="shared" si="1"/>
        <v>0</v>
      </c>
      <c r="F9" s="22">
        <v>7</v>
      </c>
      <c r="G9" s="23">
        <f t="shared" si="2"/>
        <v>1.411290322580645</v>
      </c>
      <c r="H9" s="41">
        <v>38.2</v>
      </c>
      <c r="I9" s="25">
        <f t="shared" si="3"/>
        <v>2.166024041732819</v>
      </c>
      <c r="J9" s="22">
        <v>7</v>
      </c>
      <c r="K9" s="7">
        <f t="shared" si="4"/>
        <v>1.4000000000000001</v>
      </c>
      <c r="L9" s="41">
        <v>16.3</v>
      </c>
      <c r="M9" s="25">
        <f t="shared" si="5"/>
        <v>1.6332665330661325</v>
      </c>
      <c r="N9" s="22">
        <v>1</v>
      </c>
      <c r="O9" s="23">
        <f t="shared" si="6"/>
        <v>0.37735849056603776</v>
      </c>
      <c r="P9" s="41">
        <v>2.1</v>
      </c>
      <c r="Q9" s="25">
        <f t="shared" si="7"/>
        <v>0.3202195791399817</v>
      </c>
      <c r="R9" s="22">
        <v>10</v>
      </c>
      <c r="S9" s="23">
        <f t="shared" si="8"/>
        <v>4.587155963302752</v>
      </c>
      <c r="T9" s="41">
        <v>25.4</v>
      </c>
      <c r="U9" s="25">
        <f t="shared" si="9"/>
        <v>2.992459943449576</v>
      </c>
      <c r="V9" s="26">
        <f t="shared" si="0"/>
        <v>25</v>
      </c>
      <c r="W9" s="27">
        <f t="shared" si="10"/>
        <v>1.5160703456640388</v>
      </c>
      <c r="X9" s="28">
        <f t="shared" si="11"/>
        <v>82</v>
      </c>
      <c r="Y9" s="27">
        <f t="shared" si="12"/>
        <v>1.5622023242522385</v>
      </c>
    </row>
    <row r="10" spans="1:25" ht="12.75">
      <c r="A10" s="44" t="s">
        <v>16</v>
      </c>
      <c r="B10" s="45">
        <v>9</v>
      </c>
      <c r="C10" s="46">
        <f t="shared" si="13"/>
        <v>5.294117647058823</v>
      </c>
      <c r="D10" s="47">
        <v>20.5</v>
      </c>
      <c r="E10" s="48">
        <f t="shared" si="1"/>
        <v>2.085877085877086</v>
      </c>
      <c r="F10" s="45">
        <v>16</v>
      </c>
      <c r="G10" s="46">
        <f t="shared" si="2"/>
        <v>3.225806451612903</v>
      </c>
      <c r="H10" s="47">
        <v>40.1</v>
      </c>
      <c r="I10" s="48">
        <f t="shared" si="3"/>
        <v>2.273758221819007</v>
      </c>
      <c r="J10" s="45">
        <v>18</v>
      </c>
      <c r="K10" s="49">
        <f t="shared" si="4"/>
        <v>3.5999999999999996</v>
      </c>
      <c r="L10" s="47">
        <v>29.9</v>
      </c>
      <c r="M10" s="48">
        <f t="shared" si="5"/>
        <v>2.995991983967936</v>
      </c>
      <c r="N10" s="45">
        <v>0</v>
      </c>
      <c r="O10" s="46">
        <f t="shared" si="6"/>
        <v>0</v>
      </c>
      <c r="P10" s="47">
        <v>0</v>
      </c>
      <c r="Q10" s="48">
        <f t="shared" si="7"/>
        <v>0</v>
      </c>
      <c r="R10" s="45">
        <v>1</v>
      </c>
      <c r="S10" s="46">
        <f t="shared" si="8"/>
        <v>0.45871559633027525</v>
      </c>
      <c r="T10" s="47">
        <v>0.5</v>
      </c>
      <c r="U10" s="48">
        <f t="shared" si="9"/>
        <v>0.05890669180018851</v>
      </c>
      <c r="V10" s="50">
        <f t="shared" si="0"/>
        <v>44</v>
      </c>
      <c r="W10" s="51">
        <f t="shared" si="10"/>
        <v>2.668283808368708</v>
      </c>
      <c r="X10" s="52">
        <f t="shared" si="11"/>
        <v>91</v>
      </c>
      <c r="Y10" s="51">
        <f t="shared" si="12"/>
        <v>1.7336635549628503</v>
      </c>
    </row>
    <row r="11" spans="1:25" ht="12.75">
      <c r="A11" s="21" t="s">
        <v>17</v>
      </c>
      <c r="B11" s="22">
        <v>2</v>
      </c>
      <c r="C11" s="23">
        <f t="shared" si="13"/>
        <v>1.1764705882352942</v>
      </c>
      <c r="D11" s="6">
        <v>7</v>
      </c>
      <c r="E11" s="24">
        <f t="shared" si="1"/>
        <v>0.7122507122507122</v>
      </c>
      <c r="F11" s="22">
        <v>3</v>
      </c>
      <c r="G11" s="23">
        <f t="shared" si="2"/>
        <v>0.6048387096774194</v>
      </c>
      <c r="H11" s="41">
        <v>10.7</v>
      </c>
      <c r="I11" s="25">
        <f t="shared" si="3"/>
        <v>0.6067135404853709</v>
      </c>
      <c r="J11" s="22">
        <v>2</v>
      </c>
      <c r="K11" s="7">
        <f t="shared" si="4"/>
        <v>0.4</v>
      </c>
      <c r="L11" s="41">
        <v>10.8</v>
      </c>
      <c r="M11" s="25">
        <f t="shared" si="5"/>
        <v>1.0821643286573148</v>
      </c>
      <c r="N11" s="22">
        <v>2</v>
      </c>
      <c r="O11" s="23">
        <f t="shared" si="6"/>
        <v>0.7547169811320755</v>
      </c>
      <c r="P11" s="41">
        <v>10.5</v>
      </c>
      <c r="Q11" s="25">
        <f t="shared" si="7"/>
        <v>1.6010978956999087</v>
      </c>
      <c r="R11" s="22">
        <v>0</v>
      </c>
      <c r="S11" s="23">
        <f t="shared" si="8"/>
        <v>0</v>
      </c>
      <c r="T11" s="41">
        <v>0</v>
      </c>
      <c r="U11" s="25">
        <f t="shared" si="9"/>
        <v>0</v>
      </c>
      <c r="V11" s="26">
        <f t="shared" si="0"/>
        <v>9</v>
      </c>
      <c r="W11" s="27">
        <f t="shared" si="10"/>
        <v>0.5457853244390539</v>
      </c>
      <c r="X11" s="28">
        <f t="shared" si="11"/>
        <v>39</v>
      </c>
      <c r="Y11" s="27">
        <f t="shared" si="12"/>
        <v>0.74299866641265</v>
      </c>
    </row>
    <row r="12" spans="1:25" ht="12.75">
      <c r="A12" s="44" t="s">
        <v>18</v>
      </c>
      <c r="B12" s="45">
        <v>1</v>
      </c>
      <c r="C12" s="46">
        <f t="shared" si="13"/>
        <v>0.5882352941176471</v>
      </c>
      <c r="D12" s="47">
        <v>34</v>
      </c>
      <c r="E12" s="48">
        <f t="shared" si="1"/>
        <v>3.4595034595034595</v>
      </c>
      <c r="F12" s="45">
        <v>8</v>
      </c>
      <c r="G12" s="46">
        <f t="shared" si="2"/>
        <v>1.6129032258064515</v>
      </c>
      <c r="H12" s="47">
        <v>66.8</v>
      </c>
      <c r="I12" s="48">
        <f t="shared" si="3"/>
        <v>3.787706963030166</v>
      </c>
      <c r="J12" s="45">
        <v>1</v>
      </c>
      <c r="K12" s="49">
        <f t="shared" si="4"/>
        <v>0.2</v>
      </c>
      <c r="L12" s="47">
        <v>3.5</v>
      </c>
      <c r="M12" s="48">
        <f t="shared" si="5"/>
        <v>0.35070140280561124</v>
      </c>
      <c r="N12" s="45">
        <v>0</v>
      </c>
      <c r="O12" s="46">
        <f t="shared" si="6"/>
        <v>0</v>
      </c>
      <c r="P12" s="47">
        <v>0</v>
      </c>
      <c r="Q12" s="48">
        <f t="shared" si="7"/>
        <v>0</v>
      </c>
      <c r="R12" s="45">
        <v>0</v>
      </c>
      <c r="S12" s="46">
        <f t="shared" si="8"/>
        <v>0</v>
      </c>
      <c r="T12" s="47">
        <v>0</v>
      </c>
      <c r="U12" s="48">
        <f t="shared" si="9"/>
        <v>0</v>
      </c>
      <c r="V12" s="50">
        <f t="shared" si="0"/>
        <v>10</v>
      </c>
      <c r="W12" s="51">
        <f t="shared" si="10"/>
        <v>0.6064281382656156</v>
      </c>
      <c r="X12" s="52">
        <f t="shared" si="11"/>
        <v>104.3</v>
      </c>
      <c r="Y12" s="51">
        <f t="shared" si="12"/>
        <v>1.9870451514574203</v>
      </c>
    </row>
    <row r="13" spans="1:25" ht="12.75">
      <c r="A13" s="21" t="s">
        <v>19</v>
      </c>
      <c r="B13" s="22">
        <v>6</v>
      </c>
      <c r="C13" s="23">
        <f t="shared" si="13"/>
        <v>3.5294117647058822</v>
      </c>
      <c r="D13" s="6">
        <v>95</v>
      </c>
      <c r="E13" s="24">
        <f t="shared" si="1"/>
        <v>9.666259666259666</v>
      </c>
      <c r="F13" s="22">
        <v>11</v>
      </c>
      <c r="G13" s="23">
        <f t="shared" si="2"/>
        <v>2.217741935483871</v>
      </c>
      <c r="H13" s="41">
        <v>34.1</v>
      </c>
      <c r="I13" s="25">
        <f t="shared" si="3"/>
        <v>1.9335450215468362</v>
      </c>
      <c r="J13" s="22">
        <v>26</v>
      </c>
      <c r="K13" s="7">
        <f t="shared" si="4"/>
        <v>5.2</v>
      </c>
      <c r="L13" s="41">
        <v>53.2</v>
      </c>
      <c r="M13" s="25">
        <f t="shared" si="5"/>
        <v>5.330661322645291</v>
      </c>
      <c r="N13" s="22">
        <v>10</v>
      </c>
      <c r="O13" s="23">
        <f t="shared" si="6"/>
        <v>3.7735849056603774</v>
      </c>
      <c r="P13" s="41">
        <v>7.6</v>
      </c>
      <c r="Q13" s="25">
        <f t="shared" si="7"/>
        <v>1.1588899054589814</v>
      </c>
      <c r="R13" s="22">
        <v>10</v>
      </c>
      <c r="S13" s="23">
        <f t="shared" si="8"/>
        <v>4.587155963302752</v>
      </c>
      <c r="T13" s="41">
        <v>32.5</v>
      </c>
      <c r="U13" s="25">
        <f t="shared" si="9"/>
        <v>3.8289349670122528</v>
      </c>
      <c r="V13" s="26">
        <f t="shared" si="0"/>
        <v>63</v>
      </c>
      <c r="W13" s="27">
        <f t="shared" si="10"/>
        <v>3.820497271073378</v>
      </c>
      <c r="X13" s="28">
        <f t="shared" si="11"/>
        <v>222.4</v>
      </c>
      <c r="Y13" s="27">
        <f t="shared" si="12"/>
        <v>4.236997523337779</v>
      </c>
    </row>
    <row r="14" spans="1:25" ht="12.75">
      <c r="A14" s="44" t="s">
        <v>20</v>
      </c>
      <c r="B14" s="45">
        <v>16</v>
      </c>
      <c r="C14" s="46">
        <f t="shared" si="13"/>
        <v>9.411764705882353</v>
      </c>
      <c r="D14" s="47">
        <v>203.5</v>
      </c>
      <c r="E14" s="48">
        <f t="shared" si="1"/>
        <v>20.706145706145705</v>
      </c>
      <c r="F14" s="45">
        <v>39</v>
      </c>
      <c r="G14" s="46">
        <f t="shared" si="2"/>
        <v>7.862903225806452</v>
      </c>
      <c r="H14" s="47">
        <v>380.3</v>
      </c>
      <c r="I14" s="48">
        <f t="shared" si="3"/>
        <v>21.563846677251078</v>
      </c>
      <c r="J14" s="45">
        <v>32</v>
      </c>
      <c r="K14" s="49">
        <f t="shared" si="4"/>
        <v>6.4</v>
      </c>
      <c r="L14" s="47">
        <v>291.5</v>
      </c>
      <c r="M14" s="48">
        <f t="shared" si="5"/>
        <v>29.208416833667332</v>
      </c>
      <c r="N14" s="45">
        <v>24</v>
      </c>
      <c r="O14" s="46">
        <f t="shared" si="6"/>
        <v>9.056603773584905</v>
      </c>
      <c r="P14" s="47">
        <v>195.3</v>
      </c>
      <c r="Q14" s="48">
        <f t="shared" si="7"/>
        <v>29.780420860018303</v>
      </c>
      <c r="R14" s="45">
        <v>6</v>
      </c>
      <c r="S14" s="46">
        <f t="shared" si="8"/>
        <v>2.7522935779816518</v>
      </c>
      <c r="T14" s="47">
        <v>215.8</v>
      </c>
      <c r="U14" s="48">
        <f t="shared" si="9"/>
        <v>25.424128180961358</v>
      </c>
      <c r="V14" s="50">
        <f t="shared" si="0"/>
        <v>117</v>
      </c>
      <c r="W14" s="51">
        <f t="shared" si="10"/>
        <v>7.095209217707701</v>
      </c>
      <c r="X14" s="52">
        <f t="shared" si="11"/>
        <v>1286.3999999999999</v>
      </c>
      <c r="Y14" s="51">
        <f t="shared" si="12"/>
        <v>24.50752524290341</v>
      </c>
    </row>
    <row r="15" spans="1:25" ht="12.75">
      <c r="A15" s="21" t="s">
        <v>21</v>
      </c>
      <c r="B15" s="22">
        <v>1</v>
      </c>
      <c r="C15" s="23">
        <f t="shared" si="13"/>
        <v>0.5882352941176471</v>
      </c>
      <c r="D15" s="6">
        <v>0.5</v>
      </c>
      <c r="E15" s="24">
        <f t="shared" si="1"/>
        <v>0.050875050875050884</v>
      </c>
      <c r="F15" s="22">
        <v>3</v>
      </c>
      <c r="G15" s="23">
        <f t="shared" si="2"/>
        <v>0.6048387096774194</v>
      </c>
      <c r="H15" s="41">
        <v>4</v>
      </c>
      <c r="I15" s="25">
        <f t="shared" si="3"/>
        <v>0.22680880018144706</v>
      </c>
      <c r="J15" s="22">
        <v>5</v>
      </c>
      <c r="K15" s="7">
        <f t="shared" si="4"/>
        <v>1</v>
      </c>
      <c r="L15" s="41">
        <v>7.6</v>
      </c>
      <c r="M15" s="25">
        <f t="shared" si="5"/>
        <v>0.7615230460921842</v>
      </c>
      <c r="N15" s="22">
        <v>3</v>
      </c>
      <c r="O15" s="23">
        <f t="shared" si="6"/>
        <v>1.1320754716981132</v>
      </c>
      <c r="P15" s="41">
        <v>3.9</v>
      </c>
      <c r="Q15" s="25">
        <f t="shared" si="7"/>
        <v>0.5946935041171089</v>
      </c>
      <c r="R15" s="22">
        <v>2</v>
      </c>
      <c r="S15" s="23">
        <f t="shared" si="8"/>
        <v>0.9174311926605505</v>
      </c>
      <c r="T15" s="41">
        <v>3.2</v>
      </c>
      <c r="U15" s="25">
        <f t="shared" si="9"/>
        <v>0.37700282752120645</v>
      </c>
      <c r="V15" s="26">
        <f t="shared" si="0"/>
        <v>14</v>
      </c>
      <c r="W15" s="27">
        <f t="shared" si="10"/>
        <v>0.8489993935718617</v>
      </c>
      <c r="X15" s="28">
        <f t="shared" si="11"/>
        <v>19.2</v>
      </c>
      <c r="Y15" s="27">
        <f t="shared" si="12"/>
        <v>0.36578395884930465</v>
      </c>
    </row>
    <row r="16" spans="1:25" ht="12.75">
      <c r="A16" s="44" t="s">
        <v>22</v>
      </c>
      <c r="B16" s="45">
        <v>0</v>
      </c>
      <c r="C16" s="49">
        <f t="shared" si="13"/>
        <v>0</v>
      </c>
      <c r="D16" s="47">
        <v>0</v>
      </c>
      <c r="E16" s="48">
        <f t="shared" si="1"/>
        <v>0</v>
      </c>
      <c r="F16" s="45">
        <v>4</v>
      </c>
      <c r="G16" s="46">
        <f t="shared" si="2"/>
        <v>0.8064516129032258</v>
      </c>
      <c r="H16" s="47">
        <v>1.6</v>
      </c>
      <c r="I16" s="48">
        <f t="shared" si="3"/>
        <v>0.09072352007257882</v>
      </c>
      <c r="J16" s="45">
        <v>6</v>
      </c>
      <c r="K16" s="49">
        <f t="shared" si="4"/>
        <v>1.2</v>
      </c>
      <c r="L16" s="47">
        <v>0.8</v>
      </c>
      <c r="M16" s="48">
        <f t="shared" si="5"/>
        <v>0.08016032064128256</v>
      </c>
      <c r="N16" s="45">
        <v>2</v>
      </c>
      <c r="O16" s="46">
        <f t="shared" si="6"/>
        <v>0.7547169811320755</v>
      </c>
      <c r="P16" s="47">
        <v>2.3</v>
      </c>
      <c r="Q16" s="48">
        <f t="shared" si="7"/>
        <v>0.35071668191521804</v>
      </c>
      <c r="R16" s="45">
        <v>7</v>
      </c>
      <c r="S16" s="46">
        <f t="shared" si="8"/>
        <v>3.211009174311927</v>
      </c>
      <c r="T16" s="47">
        <v>2</v>
      </c>
      <c r="U16" s="48">
        <f t="shared" si="9"/>
        <v>0.23562676720075404</v>
      </c>
      <c r="V16" s="50">
        <f t="shared" si="0"/>
        <v>19</v>
      </c>
      <c r="W16" s="51">
        <f t="shared" si="10"/>
        <v>1.1522134627046696</v>
      </c>
      <c r="X16" s="52">
        <f t="shared" si="11"/>
        <v>6.7</v>
      </c>
      <c r="Y16" s="51">
        <f t="shared" si="12"/>
        <v>0.12764336064012194</v>
      </c>
    </row>
    <row r="17" spans="1:25" ht="12.75">
      <c r="A17" s="21" t="s">
        <v>23</v>
      </c>
      <c r="B17" s="22">
        <v>1</v>
      </c>
      <c r="C17" s="23">
        <f t="shared" si="13"/>
        <v>0.5882352941176471</v>
      </c>
      <c r="D17" s="6">
        <v>5</v>
      </c>
      <c r="E17" s="24">
        <f t="shared" si="1"/>
        <v>0.5087505087505088</v>
      </c>
      <c r="F17" s="22">
        <v>2</v>
      </c>
      <c r="G17" s="23">
        <f t="shared" si="2"/>
        <v>0.4032258064516129</v>
      </c>
      <c r="H17" s="41">
        <v>4.6</v>
      </c>
      <c r="I17" s="25">
        <f t="shared" si="3"/>
        <v>0.2608301202086641</v>
      </c>
      <c r="J17" s="22">
        <v>0</v>
      </c>
      <c r="K17" s="7">
        <f t="shared" si="4"/>
        <v>0</v>
      </c>
      <c r="L17" s="41">
        <v>0</v>
      </c>
      <c r="M17" s="25">
        <f t="shared" si="5"/>
        <v>0</v>
      </c>
      <c r="N17" s="22">
        <v>1</v>
      </c>
      <c r="O17" s="23">
        <f t="shared" si="6"/>
        <v>0.37735849056603776</v>
      </c>
      <c r="P17" s="41">
        <v>4</v>
      </c>
      <c r="Q17" s="25">
        <f t="shared" si="7"/>
        <v>0.609942055504727</v>
      </c>
      <c r="R17" s="22">
        <v>0</v>
      </c>
      <c r="S17" s="23">
        <f t="shared" si="8"/>
        <v>0</v>
      </c>
      <c r="T17" s="41">
        <v>0</v>
      </c>
      <c r="U17" s="25">
        <f t="shared" si="9"/>
        <v>0</v>
      </c>
      <c r="V17" s="26">
        <f t="shared" si="0"/>
        <v>4</v>
      </c>
      <c r="W17" s="27">
        <f t="shared" si="10"/>
        <v>0.2425712553062462</v>
      </c>
      <c r="X17" s="28">
        <f t="shared" si="11"/>
        <v>13.6</v>
      </c>
      <c r="Y17" s="27">
        <f t="shared" si="12"/>
        <v>0.2590969708515908</v>
      </c>
    </row>
    <row r="18" spans="1:25" ht="12.75">
      <c r="A18" s="44" t="s">
        <v>24</v>
      </c>
      <c r="B18" s="45">
        <v>18</v>
      </c>
      <c r="C18" s="46">
        <f t="shared" si="13"/>
        <v>10.588235294117647</v>
      </c>
      <c r="D18" s="47">
        <v>96</v>
      </c>
      <c r="E18" s="48">
        <f t="shared" si="1"/>
        <v>9.768009768009769</v>
      </c>
      <c r="F18" s="45">
        <v>37</v>
      </c>
      <c r="G18" s="46">
        <f t="shared" si="2"/>
        <v>7.459677419354839</v>
      </c>
      <c r="H18" s="47">
        <v>158</v>
      </c>
      <c r="I18" s="48">
        <f t="shared" si="3"/>
        <v>8.95894760716716</v>
      </c>
      <c r="J18" s="45">
        <v>22</v>
      </c>
      <c r="K18" s="49">
        <f t="shared" si="4"/>
        <v>4.3999999999999995</v>
      </c>
      <c r="L18" s="47">
        <v>75.5</v>
      </c>
      <c r="M18" s="48">
        <f t="shared" si="5"/>
        <v>7.565130260521043</v>
      </c>
      <c r="N18" s="45">
        <v>22</v>
      </c>
      <c r="O18" s="46">
        <f t="shared" si="6"/>
        <v>8.30188679245283</v>
      </c>
      <c r="P18" s="47">
        <v>45.2</v>
      </c>
      <c r="Q18" s="48">
        <f t="shared" si="7"/>
        <v>6.892345227203417</v>
      </c>
      <c r="R18" s="45">
        <v>28</v>
      </c>
      <c r="S18" s="46">
        <f t="shared" si="8"/>
        <v>12.844036697247708</v>
      </c>
      <c r="T18" s="47">
        <v>134.1</v>
      </c>
      <c r="U18" s="48">
        <f t="shared" si="9"/>
        <v>15.798774740810556</v>
      </c>
      <c r="V18" s="50">
        <f t="shared" si="0"/>
        <v>127</v>
      </c>
      <c r="W18" s="51">
        <f t="shared" si="10"/>
        <v>7.701637355973317</v>
      </c>
      <c r="X18" s="52">
        <f t="shared" si="11"/>
        <v>508.79999999999995</v>
      </c>
      <c r="Y18" s="51">
        <f t="shared" si="12"/>
        <v>9.693274909506572</v>
      </c>
    </row>
    <row r="19" spans="1:25" ht="12.75">
      <c r="A19" s="21" t="s">
        <v>25</v>
      </c>
      <c r="B19" s="22">
        <v>0</v>
      </c>
      <c r="C19" s="7">
        <f t="shared" si="13"/>
        <v>0</v>
      </c>
      <c r="D19" s="6">
        <v>0</v>
      </c>
      <c r="E19" s="24">
        <f t="shared" si="1"/>
        <v>0</v>
      </c>
      <c r="F19" s="22">
        <v>1</v>
      </c>
      <c r="G19" s="23">
        <f t="shared" si="2"/>
        <v>0.20161290322580644</v>
      </c>
      <c r="H19" s="41">
        <v>0.5</v>
      </c>
      <c r="I19" s="25">
        <f t="shared" si="3"/>
        <v>0.028351100022680882</v>
      </c>
      <c r="J19" s="22">
        <v>5</v>
      </c>
      <c r="K19" s="7">
        <f t="shared" si="4"/>
        <v>1</v>
      </c>
      <c r="L19" s="41">
        <v>3.5</v>
      </c>
      <c r="M19" s="25">
        <f t="shared" si="5"/>
        <v>0.35070140280561124</v>
      </c>
      <c r="N19" s="22">
        <v>0</v>
      </c>
      <c r="O19" s="23">
        <f t="shared" si="6"/>
        <v>0</v>
      </c>
      <c r="P19" s="41">
        <v>0</v>
      </c>
      <c r="Q19" s="25">
        <f t="shared" si="7"/>
        <v>0</v>
      </c>
      <c r="R19" s="22">
        <v>0</v>
      </c>
      <c r="S19" s="23">
        <f t="shared" si="8"/>
        <v>0</v>
      </c>
      <c r="T19" s="41">
        <v>0</v>
      </c>
      <c r="U19" s="25">
        <f t="shared" si="9"/>
        <v>0</v>
      </c>
      <c r="V19" s="26">
        <f t="shared" si="0"/>
        <v>6</v>
      </c>
      <c r="W19" s="27">
        <f t="shared" si="10"/>
        <v>0.3638568829593693</v>
      </c>
      <c r="X19" s="28">
        <f t="shared" si="11"/>
        <v>4</v>
      </c>
      <c r="Y19" s="27">
        <f t="shared" si="12"/>
        <v>0.07620499142693847</v>
      </c>
    </row>
    <row r="20" spans="1:25" ht="12.75">
      <c r="A20" s="44" t="s">
        <v>26</v>
      </c>
      <c r="B20" s="45">
        <v>0</v>
      </c>
      <c r="C20" s="49">
        <f t="shared" si="13"/>
        <v>0</v>
      </c>
      <c r="D20" s="47">
        <v>0</v>
      </c>
      <c r="E20" s="48">
        <f t="shared" si="1"/>
        <v>0</v>
      </c>
      <c r="F20" s="45">
        <v>3</v>
      </c>
      <c r="G20" s="46">
        <f t="shared" si="2"/>
        <v>0.6048387096774194</v>
      </c>
      <c r="H20" s="47">
        <v>26</v>
      </c>
      <c r="I20" s="48">
        <f t="shared" si="3"/>
        <v>1.4742572011794057</v>
      </c>
      <c r="J20" s="45">
        <v>0</v>
      </c>
      <c r="K20" s="49">
        <f t="shared" si="4"/>
        <v>0</v>
      </c>
      <c r="L20" s="47">
        <v>0</v>
      </c>
      <c r="M20" s="48">
        <f t="shared" si="5"/>
        <v>0</v>
      </c>
      <c r="N20" s="45">
        <v>5</v>
      </c>
      <c r="O20" s="46">
        <f t="shared" si="6"/>
        <v>1.8867924528301887</v>
      </c>
      <c r="P20" s="47">
        <v>12.2</v>
      </c>
      <c r="Q20" s="48">
        <f t="shared" si="7"/>
        <v>1.8603232692894176</v>
      </c>
      <c r="R20" s="45">
        <v>10</v>
      </c>
      <c r="S20" s="46">
        <f t="shared" si="8"/>
        <v>4.587155963302752</v>
      </c>
      <c r="T20" s="47">
        <v>50</v>
      </c>
      <c r="U20" s="48">
        <f t="shared" si="9"/>
        <v>5.89066918001885</v>
      </c>
      <c r="V20" s="50">
        <f t="shared" si="0"/>
        <v>18</v>
      </c>
      <c r="W20" s="51">
        <f t="shared" si="10"/>
        <v>1.0915706488781078</v>
      </c>
      <c r="X20" s="52">
        <f t="shared" si="11"/>
        <v>88.2</v>
      </c>
      <c r="Y20" s="51">
        <f t="shared" si="12"/>
        <v>1.6803200609639932</v>
      </c>
    </row>
    <row r="21" spans="1:25" ht="12.75">
      <c r="A21" s="21" t="s">
        <v>27</v>
      </c>
      <c r="B21" s="22">
        <v>0</v>
      </c>
      <c r="C21" s="7">
        <f t="shared" si="13"/>
        <v>0</v>
      </c>
      <c r="D21" s="41">
        <v>0</v>
      </c>
      <c r="E21" s="24">
        <f t="shared" si="1"/>
        <v>0</v>
      </c>
      <c r="F21" s="22">
        <v>4</v>
      </c>
      <c r="G21" s="23">
        <f t="shared" si="2"/>
        <v>0.8064516129032258</v>
      </c>
      <c r="H21" s="6">
        <v>6.9</v>
      </c>
      <c r="I21" s="25">
        <f t="shared" si="3"/>
        <v>0.39124518031299615</v>
      </c>
      <c r="J21" s="22">
        <v>2</v>
      </c>
      <c r="K21" s="7">
        <f t="shared" si="4"/>
        <v>0.4</v>
      </c>
      <c r="L21" s="41">
        <v>4.5</v>
      </c>
      <c r="M21" s="25">
        <f t="shared" si="5"/>
        <v>0.45090180360721444</v>
      </c>
      <c r="N21" s="22">
        <v>0</v>
      </c>
      <c r="O21" s="23">
        <f t="shared" si="6"/>
        <v>0</v>
      </c>
      <c r="P21" s="41">
        <v>0</v>
      </c>
      <c r="Q21" s="25">
        <f t="shared" si="7"/>
        <v>0</v>
      </c>
      <c r="R21" s="22">
        <v>2</v>
      </c>
      <c r="S21" s="23">
        <f t="shared" si="8"/>
        <v>0.9174311926605505</v>
      </c>
      <c r="T21" s="41">
        <v>3.9</v>
      </c>
      <c r="U21" s="25">
        <f t="shared" si="9"/>
        <v>0.4594721960414703</v>
      </c>
      <c r="V21" s="26">
        <f t="shared" si="0"/>
        <v>8</v>
      </c>
      <c r="W21" s="27">
        <f t="shared" si="10"/>
        <v>0.4851425106124924</v>
      </c>
      <c r="X21" s="28">
        <f t="shared" si="11"/>
        <v>15.3</v>
      </c>
      <c r="Y21" s="27">
        <f t="shared" si="12"/>
        <v>0.29148409220803967</v>
      </c>
    </row>
    <row r="22" spans="1:25" ht="12.75">
      <c r="A22" s="44" t="s">
        <v>28</v>
      </c>
      <c r="B22" s="45">
        <v>2</v>
      </c>
      <c r="C22" s="46">
        <f t="shared" si="13"/>
        <v>1.1764705882352942</v>
      </c>
      <c r="D22" s="47">
        <v>8</v>
      </c>
      <c r="E22" s="48">
        <f t="shared" si="1"/>
        <v>0.8140008140008141</v>
      </c>
      <c r="F22" s="45">
        <v>2</v>
      </c>
      <c r="G22" s="46">
        <f t="shared" si="2"/>
        <v>0.4032258064516129</v>
      </c>
      <c r="H22" s="47">
        <v>3.6</v>
      </c>
      <c r="I22" s="48">
        <f t="shared" si="3"/>
        <v>0.20412792016330236</v>
      </c>
      <c r="J22" s="45">
        <v>8</v>
      </c>
      <c r="K22" s="49">
        <f t="shared" si="4"/>
        <v>1.6</v>
      </c>
      <c r="L22" s="47">
        <v>16.4</v>
      </c>
      <c r="M22" s="48">
        <f t="shared" si="5"/>
        <v>1.6432865731462922</v>
      </c>
      <c r="N22" s="45">
        <v>10</v>
      </c>
      <c r="O22" s="46">
        <f t="shared" si="6"/>
        <v>3.7735849056603774</v>
      </c>
      <c r="P22" s="47">
        <v>15.3</v>
      </c>
      <c r="Q22" s="48">
        <f t="shared" si="7"/>
        <v>2.333028362305581</v>
      </c>
      <c r="R22" s="45">
        <v>2</v>
      </c>
      <c r="S22" s="46">
        <f t="shared" si="8"/>
        <v>0.9174311926605505</v>
      </c>
      <c r="T22" s="47">
        <v>1.4</v>
      </c>
      <c r="U22" s="48">
        <f t="shared" si="9"/>
        <v>0.1649387370405278</v>
      </c>
      <c r="V22" s="50">
        <f t="shared" si="0"/>
        <v>24</v>
      </c>
      <c r="W22" s="51">
        <f t="shared" si="10"/>
        <v>1.4554275318374772</v>
      </c>
      <c r="X22" s="52">
        <f t="shared" si="11"/>
        <v>44.699999999999996</v>
      </c>
      <c r="Y22" s="51">
        <f t="shared" si="12"/>
        <v>0.8515907791960372</v>
      </c>
    </row>
    <row r="23" spans="1:25" ht="12.75">
      <c r="A23" s="21" t="s">
        <v>29</v>
      </c>
      <c r="B23" s="22">
        <v>0</v>
      </c>
      <c r="C23" s="7">
        <f t="shared" si="13"/>
        <v>0</v>
      </c>
      <c r="D23" s="41">
        <v>0</v>
      </c>
      <c r="E23" s="24">
        <f t="shared" si="1"/>
        <v>0</v>
      </c>
      <c r="F23" s="22">
        <v>1</v>
      </c>
      <c r="G23" s="23">
        <f t="shared" si="2"/>
        <v>0.20161290322580644</v>
      </c>
      <c r="H23" s="41">
        <v>5</v>
      </c>
      <c r="I23" s="25">
        <f t="shared" si="3"/>
        <v>0.2835110002268088</v>
      </c>
      <c r="J23" s="22">
        <v>1</v>
      </c>
      <c r="K23" s="7">
        <f t="shared" si="4"/>
        <v>0.2</v>
      </c>
      <c r="L23" s="41">
        <v>0.6</v>
      </c>
      <c r="M23" s="25">
        <f t="shared" si="5"/>
        <v>0.06012024048096192</v>
      </c>
      <c r="N23" s="22">
        <v>0</v>
      </c>
      <c r="O23" s="23">
        <f t="shared" si="6"/>
        <v>0</v>
      </c>
      <c r="P23" s="41">
        <v>0</v>
      </c>
      <c r="Q23" s="25">
        <f t="shared" si="7"/>
        <v>0</v>
      </c>
      <c r="R23" s="22">
        <v>0</v>
      </c>
      <c r="S23" s="23">
        <f t="shared" si="8"/>
        <v>0</v>
      </c>
      <c r="T23" s="41">
        <v>0</v>
      </c>
      <c r="U23" s="25">
        <f t="shared" si="9"/>
        <v>0</v>
      </c>
      <c r="V23" s="26">
        <f t="shared" si="0"/>
        <v>2</v>
      </c>
      <c r="W23" s="27">
        <f t="shared" si="10"/>
        <v>0.1212856276531231</v>
      </c>
      <c r="X23" s="28">
        <f t="shared" si="11"/>
        <v>5.6</v>
      </c>
      <c r="Y23" s="27">
        <f t="shared" si="12"/>
        <v>0.10668698799771385</v>
      </c>
    </row>
    <row r="24" spans="1:25" ht="12.75">
      <c r="A24" s="44" t="s">
        <v>30</v>
      </c>
      <c r="B24" s="45">
        <v>0</v>
      </c>
      <c r="C24" s="49">
        <f t="shared" si="13"/>
        <v>0</v>
      </c>
      <c r="D24" s="47">
        <v>0</v>
      </c>
      <c r="E24" s="48">
        <f t="shared" si="1"/>
        <v>0</v>
      </c>
      <c r="F24" s="45">
        <v>1</v>
      </c>
      <c r="G24" s="46">
        <f t="shared" si="2"/>
        <v>0.20161290322580644</v>
      </c>
      <c r="H24" s="47">
        <v>1.4</v>
      </c>
      <c r="I24" s="48">
        <f t="shared" si="3"/>
        <v>0.07938308006350647</v>
      </c>
      <c r="J24" s="45">
        <v>5</v>
      </c>
      <c r="K24" s="49">
        <f t="shared" si="4"/>
        <v>1</v>
      </c>
      <c r="L24" s="47">
        <v>8.8</v>
      </c>
      <c r="M24" s="48">
        <f t="shared" si="5"/>
        <v>0.8817635270541083</v>
      </c>
      <c r="N24" s="45">
        <v>0</v>
      </c>
      <c r="O24" s="46">
        <f t="shared" si="6"/>
        <v>0</v>
      </c>
      <c r="P24" s="47">
        <v>0</v>
      </c>
      <c r="Q24" s="48">
        <f t="shared" si="7"/>
        <v>0</v>
      </c>
      <c r="R24" s="45">
        <v>0</v>
      </c>
      <c r="S24" s="46">
        <f t="shared" si="8"/>
        <v>0</v>
      </c>
      <c r="T24" s="47">
        <v>0</v>
      </c>
      <c r="U24" s="48">
        <f t="shared" si="9"/>
        <v>0</v>
      </c>
      <c r="V24" s="50">
        <f t="shared" si="0"/>
        <v>6</v>
      </c>
      <c r="W24" s="51">
        <f t="shared" si="10"/>
        <v>0.3638568829593693</v>
      </c>
      <c r="X24" s="52">
        <f t="shared" si="11"/>
        <v>10.200000000000001</v>
      </c>
      <c r="Y24" s="51">
        <f t="shared" si="12"/>
        <v>0.19432272813869308</v>
      </c>
    </row>
    <row r="25" spans="1:25" ht="12.75">
      <c r="A25" s="21" t="s">
        <v>31</v>
      </c>
      <c r="B25" s="22">
        <v>0</v>
      </c>
      <c r="C25" s="7">
        <f t="shared" si="13"/>
        <v>0</v>
      </c>
      <c r="D25" s="41">
        <v>0</v>
      </c>
      <c r="E25" s="24">
        <f t="shared" si="1"/>
        <v>0</v>
      </c>
      <c r="F25" s="22">
        <v>6</v>
      </c>
      <c r="G25" s="23">
        <f t="shared" si="2"/>
        <v>1.2096774193548387</v>
      </c>
      <c r="H25" s="41">
        <v>12.4</v>
      </c>
      <c r="I25" s="25">
        <f t="shared" si="3"/>
        <v>0.7031072805624858</v>
      </c>
      <c r="J25" s="22">
        <v>0</v>
      </c>
      <c r="K25" s="7">
        <f t="shared" si="4"/>
        <v>0</v>
      </c>
      <c r="L25" s="41">
        <v>0</v>
      </c>
      <c r="M25" s="25">
        <f t="shared" si="5"/>
        <v>0</v>
      </c>
      <c r="N25" s="22">
        <v>0</v>
      </c>
      <c r="O25" s="23">
        <f t="shared" si="6"/>
        <v>0</v>
      </c>
      <c r="P25" s="41">
        <v>0</v>
      </c>
      <c r="Q25" s="25">
        <f t="shared" si="7"/>
        <v>0</v>
      </c>
      <c r="R25" s="22">
        <v>0</v>
      </c>
      <c r="S25" s="23">
        <f t="shared" si="8"/>
        <v>0</v>
      </c>
      <c r="T25" s="41">
        <v>0</v>
      </c>
      <c r="U25" s="25">
        <f t="shared" si="9"/>
        <v>0</v>
      </c>
      <c r="V25" s="26">
        <f t="shared" si="0"/>
        <v>6</v>
      </c>
      <c r="W25" s="27">
        <f t="shared" si="10"/>
        <v>0.3638568829593693</v>
      </c>
      <c r="X25" s="28">
        <f t="shared" si="11"/>
        <v>12.4</v>
      </c>
      <c r="Y25" s="27">
        <f t="shared" si="12"/>
        <v>0.23623547342350926</v>
      </c>
    </row>
    <row r="26" spans="1:25" ht="12.75">
      <c r="A26" s="44" t="s">
        <v>32</v>
      </c>
      <c r="B26" s="45">
        <v>1</v>
      </c>
      <c r="C26" s="46">
        <f t="shared" si="13"/>
        <v>0.5882352941176471</v>
      </c>
      <c r="D26" s="47">
        <v>9</v>
      </c>
      <c r="E26" s="48">
        <f t="shared" si="1"/>
        <v>0.9157509157509158</v>
      </c>
      <c r="F26" s="45">
        <v>19</v>
      </c>
      <c r="G26" s="46">
        <f t="shared" si="2"/>
        <v>3.8306451612903225</v>
      </c>
      <c r="H26" s="47">
        <v>28.8</v>
      </c>
      <c r="I26" s="48">
        <f t="shared" si="3"/>
        <v>1.633023361306419</v>
      </c>
      <c r="J26" s="45">
        <v>29</v>
      </c>
      <c r="K26" s="49">
        <f t="shared" si="4"/>
        <v>5.800000000000001</v>
      </c>
      <c r="L26" s="47">
        <v>21.3</v>
      </c>
      <c r="M26" s="48">
        <f t="shared" si="5"/>
        <v>2.1342685370741483</v>
      </c>
      <c r="N26" s="45">
        <v>5</v>
      </c>
      <c r="O26" s="46">
        <f t="shared" si="6"/>
        <v>1.8867924528301887</v>
      </c>
      <c r="P26" s="47">
        <v>16.3</v>
      </c>
      <c r="Q26" s="48">
        <f t="shared" si="7"/>
        <v>2.485513876181763</v>
      </c>
      <c r="R26" s="45">
        <v>4</v>
      </c>
      <c r="S26" s="46">
        <f t="shared" si="8"/>
        <v>1.834862385321101</v>
      </c>
      <c r="T26" s="47">
        <v>24</v>
      </c>
      <c r="U26" s="48">
        <f t="shared" si="9"/>
        <v>2.8275212064090485</v>
      </c>
      <c r="V26" s="50">
        <f t="shared" si="0"/>
        <v>58</v>
      </c>
      <c r="W26" s="51">
        <f t="shared" si="10"/>
        <v>3.51728320194057</v>
      </c>
      <c r="X26" s="52">
        <f t="shared" si="11"/>
        <v>99.39999999999999</v>
      </c>
      <c r="Y26" s="51">
        <f t="shared" si="12"/>
        <v>1.8936940369594206</v>
      </c>
    </row>
    <row r="27" spans="1:25" ht="12.75">
      <c r="A27" s="21" t="s">
        <v>33</v>
      </c>
      <c r="B27" s="22">
        <v>3</v>
      </c>
      <c r="C27" s="23">
        <f t="shared" si="13"/>
        <v>1.7647058823529411</v>
      </c>
      <c r="D27" s="41">
        <v>5.8</v>
      </c>
      <c r="E27" s="24">
        <f t="shared" si="1"/>
        <v>0.5901505901505901</v>
      </c>
      <c r="F27" s="22">
        <v>34</v>
      </c>
      <c r="G27" s="23">
        <f t="shared" si="2"/>
        <v>6.854838709677419</v>
      </c>
      <c r="H27" s="41">
        <v>99.2</v>
      </c>
      <c r="I27" s="25">
        <f t="shared" si="3"/>
        <v>5.624858244499887</v>
      </c>
      <c r="J27" s="22">
        <v>20</v>
      </c>
      <c r="K27" s="7">
        <f t="shared" si="4"/>
        <v>4</v>
      </c>
      <c r="L27" s="41">
        <v>36.7</v>
      </c>
      <c r="M27" s="25">
        <f t="shared" si="5"/>
        <v>3.677354709418838</v>
      </c>
      <c r="N27" s="22">
        <v>13</v>
      </c>
      <c r="O27" s="23">
        <f t="shared" si="6"/>
        <v>4.905660377358491</v>
      </c>
      <c r="P27" s="41">
        <v>20.9</v>
      </c>
      <c r="Q27" s="25">
        <f t="shared" si="7"/>
        <v>3.1869472400121985</v>
      </c>
      <c r="R27" s="22">
        <v>15</v>
      </c>
      <c r="S27" s="23">
        <f t="shared" si="8"/>
        <v>6.8807339449541285</v>
      </c>
      <c r="T27" s="41">
        <v>15.6</v>
      </c>
      <c r="U27" s="25">
        <f t="shared" si="9"/>
        <v>1.8378887841658813</v>
      </c>
      <c r="V27" s="26">
        <f t="shared" si="0"/>
        <v>85</v>
      </c>
      <c r="W27" s="27">
        <f t="shared" si="10"/>
        <v>5.154639175257731</v>
      </c>
      <c r="X27" s="28">
        <f t="shared" si="11"/>
        <v>178.2</v>
      </c>
      <c r="Y27" s="27">
        <f t="shared" si="12"/>
        <v>3.3949323680701085</v>
      </c>
    </row>
    <row r="28" spans="1:25" ht="12.75">
      <c r="A28" s="44" t="s">
        <v>34</v>
      </c>
      <c r="B28" s="45">
        <v>13</v>
      </c>
      <c r="C28" s="46">
        <f t="shared" si="13"/>
        <v>7.647058823529412</v>
      </c>
      <c r="D28" s="47">
        <v>91</v>
      </c>
      <c r="E28" s="48">
        <f t="shared" si="1"/>
        <v>9.25925925925926</v>
      </c>
      <c r="F28" s="45">
        <v>12</v>
      </c>
      <c r="G28" s="46">
        <f t="shared" si="2"/>
        <v>2.4193548387096775</v>
      </c>
      <c r="H28" s="47">
        <v>62.7</v>
      </c>
      <c r="I28" s="48">
        <f t="shared" si="3"/>
        <v>3.555227942844183</v>
      </c>
      <c r="J28" s="45">
        <v>19</v>
      </c>
      <c r="K28" s="49">
        <f t="shared" si="4"/>
        <v>3.8</v>
      </c>
      <c r="L28" s="47">
        <v>67.6</v>
      </c>
      <c r="M28" s="48">
        <f t="shared" si="5"/>
        <v>6.773547094188376</v>
      </c>
      <c r="N28" s="45">
        <v>9</v>
      </c>
      <c r="O28" s="46">
        <f t="shared" si="6"/>
        <v>3.3962264150943398</v>
      </c>
      <c r="P28" s="47">
        <v>27.4</v>
      </c>
      <c r="Q28" s="48">
        <f t="shared" si="7"/>
        <v>4.17810308020738</v>
      </c>
      <c r="R28" s="45">
        <v>9</v>
      </c>
      <c r="S28" s="46">
        <f t="shared" si="8"/>
        <v>4.128440366972478</v>
      </c>
      <c r="T28" s="47">
        <v>18.7</v>
      </c>
      <c r="U28" s="48">
        <f t="shared" si="9"/>
        <v>2.20311027332705</v>
      </c>
      <c r="V28" s="50">
        <f t="shared" si="0"/>
        <v>62</v>
      </c>
      <c r="W28" s="51">
        <f t="shared" si="10"/>
        <v>3.759854457246816</v>
      </c>
      <c r="X28" s="52">
        <f t="shared" si="11"/>
        <v>267.4</v>
      </c>
      <c r="Y28" s="51">
        <f t="shared" si="12"/>
        <v>5.094303676890836</v>
      </c>
    </row>
    <row r="29" spans="1:25" ht="12.75">
      <c r="A29" s="21" t="s">
        <v>35</v>
      </c>
      <c r="B29" s="22">
        <v>14</v>
      </c>
      <c r="C29" s="23">
        <f t="shared" si="13"/>
        <v>8.235294117647058</v>
      </c>
      <c r="D29" s="41">
        <v>24.5</v>
      </c>
      <c r="E29" s="24">
        <f t="shared" si="1"/>
        <v>2.492877492877493</v>
      </c>
      <c r="F29" s="22">
        <v>13</v>
      </c>
      <c r="G29" s="23">
        <f t="shared" si="2"/>
        <v>2.620967741935484</v>
      </c>
      <c r="H29" s="41">
        <v>17.1</v>
      </c>
      <c r="I29" s="25">
        <f t="shared" si="3"/>
        <v>0.9696076207756862</v>
      </c>
      <c r="J29" s="22">
        <v>3</v>
      </c>
      <c r="K29" s="7">
        <f t="shared" si="4"/>
        <v>0.6</v>
      </c>
      <c r="L29" s="41">
        <v>1.3</v>
      </c>
      <c r="M29" s="25">
        <f t="shared" si="5"/>
        <v>0.13026052104208416</v>
      </c>
      <c r="N29" s="22">
        <v>0</v>
      </c>
      <c r="O29" s="23">
        <f t="shared" si="6"/>
        <v>0</v>
      </c>
      <c r="P29" s="41">
        <v>0</v>
      </c>
      <c r="Q29" s="25">
        <f t="shared" si="7"/>
        <v>0</v>
      </c>
      <c r="R29" s="22">
        <v>0</v>
      </c>
      <c r="S29" s="23">
        <f t="shared" si="8"/>
        <v>0</v>
      </c>
      <c r="T29" s="41">
        <v>0</v>
      </c>
      <c r="U29" s="25">
        <f t="shared" si="9"/>
        <v>0</v>
      </c>
      <c r="V29" s="26">
        <f t="shared" si="0"/>
        <v>30</v>
      </c>
      <c r="W29" s="27">
        <f t="shared" si="10"/>
        <v>1.8192844147968468</v>
      </c>
      <c r="X29" s="28">
        <f t="shared" si="11"/>
        <v>42.9</v>
      </c>
      <c r="Y29" s="27">
        <f t="shared" si="12"/>
        <v>0.8172985330539151</v>
      </c>
    </row>
    <row r="30" spans="1:25" ht="12.75">
      <c r="A30" s="44" t="s">
        <v>36</v>
      </c>
      <c r="B30" s="45">
        <v>7</v>
      </c>
      <c r="C30" s="46">
        <f t="shared" si="13"/>
        <v>4.117647058823529</v>
      </c>
      <c r="D30" s="47">
        <v>46.5</v>
      </c>
      <c r="E30" s="48">
        <f t="shared" si="1"/>
        <v>4.731379731379732</v>
      </c>
      <c r="F30" s="45">
        <v>3</v>
      </c>
      <c r="G30" s="46">
        <f t="shared" si="2"/>
        <v>0.6048387096774194</v>
      </c>
      <c r="H30" s="47">
        <v>11.2</v>
      </c>
      <c r="I30" s="48">
        <f t="shared" si="3"/>
        <v>0.6350646405080518</v>
      </c>
      <c r="J30" s="45">
        <v>4</v>
      </c>
      <c r="K30" s="49">
        <f t="shared" si="4"/>
        <v>0.8</v>
      </c>
      <c r="L30" s="47">
        <v>4.7</v>
      </c>
      <c r="M30" s="48">
        <f t="shared" si="5"/>
        <v>0.4709418837675351</v>
      </c>
      <c r="N30" s="45">
        <v>4</v>
      </c>
      <c r="O30" s="46">
        <f t="shared" si="6"/>
        <v>1.509433962264151</v>
      </c>
      <c r="P30" s="47">
        <v>68.3</v>
      </c>
      <c r="Q30" s="48">
        <f t="shared" si="7"/>
        <v>10.414760597743216</v>
      </c>
      <c r="R30" s="45">
        <v>2</v>
      </c>
      <c r="S30" s="46">
        <f t="shared" si="8"/>
        <v>0.9174311926605505</v>
      </c>
      <c r="T30" s="47">
        <v>15.5</v>
      </c>
      <c r="U30" s="48">
        <f t="shared" si="9"/>
        <v>1.8261074458058437</v>
      </c>
      <c r="V30" s="50">
        <f t="shared" si="0"/>
        <v>20</v>
      </c>
      <c r="W30" s="51">
        <f t="shared" si="10"/>
        <v>1.2128562765312312</v>
      </c>
      <c r="X30" s="52">
        <f t="shared" si="11"/>
        <v>146.2</v>
      </c>
      <c r="Y30" s="51">
        <f t="shared" si="12"/>
        <v>2.7852924366546006</v>
      </c>
    </row>
    <row r="31" spans="1:25" ht="12.75">
      <c r="A31" s="21" t="s">
        <v>37</v>
      </c>
      <c r="B31" s="22">
        <v>1</v>
      </c>
      <c r="C31" s="23">
        <f t="shared" si="13"/>
        <v>0.5882352941176471</v>
      </c>
      <c r="D31" s="41">
        <v>12</v>
      </c>
      <c r="E31" s="24">
        <f t="shared" si="1"/>
        <v>1.221001221001221</v>
      </c>
      <c r="F31" s="22">
        <v>1</v>
      </c>
      <c r="G31" s="23">
        <f t="shared" si="2"/>
        <v>0.20161290322580644</v>
      </c>
      <c r="H31" s="41">
        <v>4.5</v>
      </c>
      <c r="I31" s="25">
        <f t="shared" si="3"/>
        <v>0.25515990020412793</v>
      </c>
      <c r="J31" s="22">
        <v>0</v>
      </c>
      <c r="K31" s="7">
        <f t="shared" si="4"/>
        <v>0</v>
      </c>
      <c r="L31" s="41">
        <v>0</v>
      </c>
      <c r="M31" s="25">
        <f t="shared" si="5"/>
        <v>0</v>
      </c>
      <c r="N31" s="22">
        <v>0</v>
      </c>
      <c r="O31" s="23">
        <f t="shared" si="6"/>
        <v>0</v>
      </c>
      <c r="P31" s="41">
        <v>0</v>
      </c>
      <c r="Q31" s="25">
        <f t="shared" si="7"/>
        <v>0</v>
      </c>
      <c r="R31" s="22">
        <v>0</v>
      </c>
      <c r="S31" s="23">
        <f t="shared" si="8"/>
        <v>0</v>
      </c>
      <c r="T31" s="41">
        <v>0</v>
      </c>
      <c r="U31" s="25">
        <f t="shared" si="9"/>
        <v>0</v>
      </c>
      <c r="V31" s="26">
        <f t="shared" si="0"/>
        <v>2</v>
      </c>
      <c r="W31" s="27">
        <f t="shared" si="10"/>
        <v>0.1212856276531231</v>
      </c>
      <c r="X31" s="28">
        <f t="shared" si="11"/>
        <v>16.5</v>
      </c>
      <c r="Y31" s="27">
        <f t="shared" si="12"/>
        <v>0.3143455896361212</v>
      </c>
    </row>
    <row r="32" spans="1:25" ht="12.75">
      <c r="A32" s="44" t="s">
        <v>38</v>
      </c>
      <c r="B32" s="45">
        <v>3</v>
      </c>
      <c r="C32" s="46">
        <f t="shared" si="13"/>
        <v>1.7647058823529411</v>
      </c>
      <c r="D32" s="47">
        <v>13.5</v>
      </c>
      <c r="E32" s="48">
        <f t="shared" si="1"/>
        <v>1.3736263736263736</v>
      </c>
      <c r="F32" s="45">
        <v>5</v>
      </c>
      <c r="G32" s="46">
        <f t="shared" si="2"/>
        <v>1.0080645161290323</v>
      </c>
      <c r="H32" s="47">
        <v>2.7</v>
      </c>
      <c r="I32" s="48">
        <f t="shared" si="3"/>
        <v>0.15309594012247676</v>
      </c>
      <c r="J32" s="45">
        <v>9</v>
      </c>
      <c r="K32" s="49">
        <f t="shared" si="4"/>
        <v>1.7999999999999998</v>
      </c>
      <c r="L32" s="47">
        <v>11.6</v>
      </c>
      <c r="M32" s="48">
        <f t="shared" si="5"/>
        <v>1.1623246492985972</v>
      </c>
      <c r="N32" s="45">
        <v>2</v>
      </c>
      <c r="O32" s="46">
        <f t="shared" si="6"/>
        <v>0.7547169811320755</v>
      </c>
      <c r="P32" s="47">
        <v>7.2</v>
      </c>
      <c r="Q32" s="48">
        <f t="shared" si="7"/>
        <v>1.0978956999085088</v>
      </c>
      <c r="R32" s="45">
        <v>1</v>
      </c>
      <c r="S32" s="46">
        <f t="shared" si="8"/>
        <v>0.45871559633027525</v>
      </c>
      <c r="T32" s="47">
        <v>9</v>
      </c>
      <c r="U32" s="48">
        <f t="shared" si="9"/>
        <v>1.0603204524033931</v>
      </c>
      <c r="V32" s="50">
        <f t="shared" si="0"/>
        <v>20</v>
      </c>
      <c r="W32" s="51">
        <f t="shared" si="10"/>
        <v>1.2128562765312312</v>
      </c>
      <c r="X32" s="52">
        <f t="shared" si="11"/>
        <v>44</v>
      </c>
      <c r="Y32" s="51">
        <f t="shared" si="12"/>
        <v>0.8382549056963231</v>
      </c>
    </row>
    <row r="33" spans="1:25" ht="12.75">
      <c r="A33" s="21" t="s">
        <v>39</v>
      </c>
      <c r="B33" s="22">
        <v>17</v>
      </c>
      <c r="C33" s="23">
        <f t="shared" si="13"/>
        <v>10</v>
      </c>
      <c r="D33" s="41">
        <v>17</v>
      </c>
      <c r="E33" s="24">
        <f t="shared" si="1"/>
        <v>1.7297517297517297</v>
      </c>
      <c r="F33" s="22">
        <v>37</v>
      </c>
      <c r="G33" s="23">
        <f t="shared" si="2"/>
        <v>7.459677419354839</v>
      </c>
      <c r="H33" s="41">
        <v>34.7</v>
      </c>
      <c r="I33" s="25">
        <f t="shared" si="3"/>
        <v>1.9675663415740532</v>
      </c>
      <c r="J33" s="22">
        <v>28</v>
      </c>
      <c r="K33" s="7">
        <f t="shared" si="4"/>
        <v>5.6000000000000005</v>
      </c>
      <c r="L33" s="41">
        <v>18.6</v>
      </c>
      <c r="M33" s="25">
        <f t="shared" si="5"/>
        <v>1.8637274549098197</v>
      </c>
      <c r="N33" s="22">
        <v>11</v>
      </c>
      <c r="O33" s="23">
        <f t="shared" si="6"/>
        <v>4.150943396226415</v>
      </c>
      <c r="P33" s="41">
        <v>7.1</v>
      </c>
      <c r="Q33" s="25">
        <f t="shared" si="7"/>
        <v>1.0826471485208904</v>
      </c>
      <c r="R33" s="22">
        <v>14</v>
      </c>
      <c r="S33" s="23">
        <f t="shared" si="8"/>
        <v>6.422018348623854</v>
      </c>
      <c r="T33" s="41">
        <v>11.4</v>
      </c>
      <c r="U33" s="25">
        <f t="shared" si="9"/>
        <v>1.343072573044298</v>
      </c>
      <c r="V33" s="26">
        <f t="shared" si="0"/>
        <v>107</v>
      </c>
      <c r="W33" s="27">
        <f t="shared" si="10"/>
        <v>6.488781079442087</v>
      </c>
      <c r="X33" s="28">
        <f t="shared" si="11"/>
        <v>88.80000000000001</v>
      </c>
      <c r="Y33" s="27">
        <f t="shared" si="12"/>
        <v>1.6917508096780343</v>
      </c>
    </row>
    <row r="34" spans="1:25" ht="12.75">
      <c r="A34" s="44" t="s">
        <v>40</v>
      </c>
      <c r="B34" s="45">
        <v>5</v>
      </c>
      <c r="C34" s="46">
        <f t="shared" si="13"/>
        <v>2.941176470588235</v>
      </c>
      <c r="D34" s="47">
        <v>23.5</v>
      </c>
      <c r="E34" s="48">
        <f t="shared" si="1"/>
        <v>2.391127391127391</v>
      </c>
      <c r="F34" s="45">
        <v>1</v>
      </c>
      <c r="G34" s="46">
        <f t="shared" si="2"/>
        <v>0.20161290322580644</v>
      </c>
      <c r="H34" s="47">
        <v>3.5</v>
      </c>
      <c r="I34" s="48">
        <f t="shared" si="3"/>
        <v>0.19845770015876618</v>
      </c>
      <c r="J34" s="45">
        <v>2</v>
      </c>
      <c r="K34" s="49">
        <f t="shared" si="4"/>
        <v>0.4</v>
      </c>
      <c r="L34" s="47">
        <v>4.5</v>
      </c>
      <c r="M34" s="48">
        <f t="shared" si="5"/>
        <v>0.45090180360721444</v>
      </c>
      <c r="N34" s="45">
        <v>0</v>
      </c>
      <c r="O34" s="46">
        <f t="shared" si="6"/>
        <v>0</v>
      </c>
      <c r="P34" s="47">
        <v>0</v>
      </c>
      <c r="Q34" s="48">
        <f t="shared" si="7"/>
        <v>0</v>
      </c>
      <c r="R34" s="45">
        <v>0</v>
      </c>
      <c r="S34" s="46">
        <f t="shared" si="8"/>
        <v>0</v>
      </c>
      <c r="T34" s="47">
        <v>0</v>
      </c>
      <c r="U34" s="48">
        <f t="shared" si="9"/>
        <v>0</v>
      </c>
      <c r="V34" s="50">
        <f t="shared" si="0"/>
        <v>8</v>
      </c>
      <c r="W34" s="51">
        <f t="shared" si="10"/>
        <v>0.4851425106124924</v>
      </c>
      <c r="X34" s="52">
        <f t="shared" si="11"/>
        <v>31.5</v>
      </c>
      <c r="Y34" s="51">
        <f t="shared" si="12"/>
        <v>0.6001143074871403</v>
      </c>
    </row>
    <row r="35" spans="1:25" ht="12.75">
      <c r="A35" s="21" t="s">
        <v>41</v>
      </c>
      <c r="B35" s="22">
        <v>0</v>
      </c>
      <c r="C35" s="7">
        <f t="shared" si="13"/>
        <v>0</v>
      </c>
      <c r="D35" s="41">
        <v>0</v>
      </c>
      <c r="E35" s="24">
        <f t="shared" si="1"/>
        <v>0</v>
      </c>
      <c r="F35" s="22">
        <v>17</v>
      </c>
      <c r="G35" s="23">
        <f t="shared" si="2"/>
        <v>3.4274193548387095</v>
      </c>
      <c r="H35" s="41">
        <v>60.8</v>
      </c>
      <c r="I35" s="25">
        <f t="shared" si="3"/>
        <v>3.447493762757995</v>
      </c>
      <c r="J35" s="22">
        <v>8</v>
      </c>
      <c r="K35" s="7">
        <f t="shared" si="4"/>
        <v>1.6</v>
      </c>
      <c r="L35" s="41">
        <v>42.5</v>
      </c>
      <c r="M35" s="25">
        <f t="shared" si="5"/>
        <v>4.258517034068136</v>
      </c>
      <c r="N35" s="22">
        <v>4</v>
      </c>
      <c r="O35" s="23">
        <f t="shared" si="6"/>
        <v>1.509433962264151</v>
      </c>
      <c r="P35" s="41">
        <v>12.6</v>
      </c>
      <c r="Q35" s="25">
        <f t="shared" si="7"/>
        <v>1.9213174748398902</v>
      </c>
      <c r="R35" s="22">
        <v>1</v>
      </c>
      <c r="S35" s="23">
        <f t="shared" si="8"/>
        <v>0.45871559633027525</v>
      </c>
      <c r="T35" s="41">
        <v>2.6</v>
      </c>
      <c r="U35" s="25">
        <f t="shared" si="9"/>
        <v>0.3063147973609802</v>
      </c>
      <c r="V35" s="26">
        <f t="shared" si="0"/>
        <v>30</v>
      </c>
      <c r="W35" s="27">
        <f t="shared" si="10"/>
        <v>1.8192844147968468</v>
      </c>
      <c r="X35" s="28">
        <f t="shared" si="11"/>
        <v>118.49999999999999</v>
      </c>
      <c r="Y35" s="27">
        <f t="shared" si="12"/>
        <v>2.2575728710230516</v>
      </c>
    </row>
    <row r="36" spans="1:25" ht="12.75">
      <c r="A36" s="44" t="s">
        <v>42</v>
      </c>
      <c r="B36" s="45">
        <v>2</v>
      </c>
      <c r="C36" s="46">
        <f t="shared" si="13"/>
        <v>1.1764705882352942</v>
      </c>
      <c r="D36" s="47">
        <v>8</v>
      </c>
      <c r="E36" s="48">
        <f t="shared" si="1"/>
        <v>0.8140008140008141</v>
      </c>
      <c r="F36" s="45">
        <v>11</v>
      </c>
      <c r="G36" s="46">
        <f t="shared" si="2"/>
        <v>2.217741935483871</v>
      </c>
      <c r="H36" s="47">
        <v>26</v>
      </c>
      <c r="I36" s="48">
        <f t="shared" si="3"/>
        <v>1.4742572011794057</v>
      </c>
      <c r="J36" s="45">
        <v>14</v>
      </c>
      <c r="K36" s="49">
        <f t="shared" si="4"/>
        <v>2.8000000000000003</v>
      </c>
      <c r="L36" s="47">
        <v>21.3</v>
      </c>
      <c r="M36" s="48">
        <f t="shared" si="5"/>
        <v>2.1342685370741483</v>
      </c>
      <c r="N36" s="45">
        <v>4</v>
      </c>
      <c r="O36" s="46">
        <f t="shared" si="6"/>
        <v>1.509433962264151</v>
      </c>
      <c r="P36" s="47">
        <v>7.2</v>
      </c>
      <c r="Q36" s="48">
        <f t="shared" si="7"/>
        <v>1.0978956999085088</v>
      </c>
      <c r="R36" s="45">
        <v>3</v>
      </c>
      <c r="S36" s="46">
        <f t="shared" si="8"/>
        <v>1.3761467889908259</v>
      </c>
      <c r="T36" s="47">
        <v>10</v>
      </c>
      <c r="U36" s="48">
        <f t="shared" si="9"/>
        <v>1.17813383600377</v>
      </c>
      <c r="V36" s="50">
        <f t="shared" si="0"/>
        <v>34</v>
      </c>
      <c r="W36" s="51">
        <f t="shared" si="10"/>
        <v>2.0618556701030926</v>
      </c>
      <c r="X36" s="52">
        <f t="shared" si="11"/>
        <v>72.5</v>
      </c>
      <c r="Y36" s="51">
        <f t="shared" si="12"/>
        <v>1.3812154696132597</v>
      </c>
    </row>
    <row r="37" spans="1:25" ht="12.75">
      <c r="A37" s="21" t="s">
        <v>43</v>
      </c>
      <c r="B37" s="22">
        <v>4</v>
      </c>
      <c r="C37" s="23">
        <f t="shared" si="13"/>
        <v>2.3529411764705883</v>
      </c>
      <c r="D37" s="41">
        <v>88.5</v>
      </c>
      <c r="E37" s="24">
        <f t="shared" si="1"/>
        <v>9.004884004884005</v>
      </c>
      <c r="F37" s="22">
        <v>19</v>
      </c>
      <c r="G37" s="23">
        <f t="shared" si="2"/>
        <v>3.8306451612903225</v>
      </c>
      <c r="H37" s="41">
        <v>112.3</v>
      </c>
      <c r="I37" s="25">
        <f t="shared" si="3"/>
        <v>6.367657065094126</v>
      </c>
      <c r="J37" s="22">
        <v>9</v>
      </c>
      <c r="K37" s="7">
        <f t="shared" si="4"/>
        <v>1.7999999999999998</v>
      </c>
      <c r="L37" s="41">
        <v>41.7</v>
      </c>
      <c r="M37" s="25">
        <f t="shared" si="5"/>
        <v>4.178356713426854</v>
      </c>
      <c r="N37" s="22">
        <v>12</v>
      </c>
      <c r="O37" s="23">
        <f t="shared" si="6"/>
        <v>4.528301886792453</v>
      </c>
      <c r="P37" s="41">
        <v>69.8</v>
      </c>
      <c r="Q37" s="25">
        <f t="shared" si="7"/>
        <v>10.643488868557489</v>
      </c>
      <c r="R37" s="22">
        <v>11</v>
      </c>
      <c r="S37" s="23">
        <f t="shared" si="8"/>
        <v>5.045871559633028</v>
      </c>
      <c r="T37" s="41">
        <v>107.9</v>
      </c>
      <c r="U37" s="25">
        <f t="shared" si="9"/>
        <v>12.712064090480679</v>
      </c>
      <c r="V37" s="26">
        <f t="shared" si="0"/>
        <v>55</v>
      </c>
      <c r="W37" s="27">
        <f t="shared" si="10"/>
        <v>3.3353547604608855</v>
      </c>
      <c r="X37" s="28">
        <f t="shared" si="11"/>
        <v>420.20000000000005</v>
      </c>
      <c r="Y37" s="27">
        <f t="shared" si="12"/>
        <v>8.005334349399886</v>
      </c>
    </row>
    <row r="38" spans="1:25" ht="12.75">
      <c r="A38" s="44" t="s">
        <v>44</v>
      </c>
      <c r="B38" s="45">
        <v>0</v>
      </c>
      <c r="C38" s="49">
        <f t="shared" si="13"/>
        <v>0</v>
      </c>
      <c r="D38" s="47">
        <v>0</v>
      </c>
      <c r="E38" s="48">
        <f t="shared" si="1"/>
        <v>0</v>
      </c>
      <c r="F38" s="45">
        <v>4</v>
      </c>
      <c r="G38" s="46">
        <f t="shared" si="2"/>
        <v>0.8064516129032258</v>
      </c>
      <c r="H38" s="47">
        <v>14.6</v>
      </c>
      <c r="I38" s="48">
        <f t="shared" si="3"/>
        <v>0.8278521206622816</v>
      </c>
      <c r="J38" s="45">
        <v>0</v>
      </c>
      <c r="K38" s="49">
        <f t="shared" si="4"/>
        <v>0</v>
      </c>
      <c r="L38" s="47">
        <v>0</v>
      </c>
      <c r="M38" s="48">
        <f t="shared" si="5"/>
        <v>0</v>
      </c>
      <c r="N38" s="45">
        <v>0</v>
      </c>
      <c r="O38" s="46">
        <f t="shared" si="6"/>
        <v>0</v>
      </c>
      <c r="P38" s="47">
        <v>0</v>
      </c>
      <c r="Q38" s="48">
        <f t="shared" si="7"/>
        <v>0</v>
      </c>
      <c r="R38" s="45">
        <v>0</v>
      </c>
      <c r="S38" s="46">
        <f t="shared" si="8"/>
        <v>0</v>
      </c>
      <c r="T38" s="47">
        <v>0</v>
      </c>
      <c r="U38" s="48">
        <f t="shared" si="9"/>
        <v>0</v>
      </c>
      <c r="V38" s="50">
        <f t="shared" si="0"/>
        <v>4</v>
      </c>
      <c r="W38" s="51">
        <f t="shared" si="10"/>
        <v>0.2425712553062462</v>
      </c>
      <c r="X38" s="52">
        <f t="shared" si="11"/>
        <v>14.6</v>
      </c>
      <c r="Y38" s="51">
        <f t="shared" si="12"/>
        <v>0.2781482187083254</v>
      </c>
    </row>
    <row r="39" spans="1:25" ht="12.75">
      <c r="A39" s="21" t="s">
        <v>45</v>
      </c>
      <c r="B39" s="22">
        <v>4</v>
      </c>
      <c r="C39" s="23">
        <f t="shared" si="13"/>
        <v>2.3529411764705883</v>
      </c>
      <c r="D39" s="41">
        <v>24.5</v>
      </c>
      <c r="E39" s="24">
        <f t="shared" si="1"/>
        <v>2.492877492877493</v>
      </c>
      <c r="F39" s="22">
        <v>4</v>
      </c>
      <c r="G39" s="23">
        <f t="shared" si="2"/>
        <v>0.8064516129032258</v>
      </c>
      <c r="H39" s="41">
        <v>37.5</v>
      </c>
      <c r="I39" s="25">
        <f t="shared" si="3"/>
        <v>2.126332501701066</v>
      </c>
      <c r="J39" s="22">
        <v>5</v>
      </c>
      <c r="K39" s="7">
        <f t="shared" si="4"/>
        <v>1</v>
      </c>
      <c r="L39" s="41">
        <v>15.3</v>
      </c>
      <c r="M39" s="25">
        <f t="shared" si="5"/>
        <v>1.5330661322645291</v>
      </c>
      <c r="N39" s="22">
        <v>4</v>
      </c>
      <c r="O39" s="23">
        <f t="shared" si="6"/>
        <v>1.509433962264151</v>
      </c>
      <c r="P39" s="41">
        <v>4.3</v>
      </c>
      <c r="Q39" s="25">
        <f t="shared" si="7"/>
        <v>0.6556877096675816</v>
      </c>
      <c r="R39" s="22">
        <v>3</v>
      </c>
      <c r="S39" s="23">
        <f t="shared" si="8"/>
        <v>1.3761467889908259</v>
      </c>
      <c r="T39" s="41">
        <v>9.1</v>
      </c>
      <c r="U39" s="25">
        <f t="shared" si="9"/>
        <v>1.0721017907634307</v>
      </c>
      <c r="V39" s="26">
        <f t="shared" si="0"/>
        <v>20</v>
      </c>
      <c r="W39" s="27">
        <f t="shared" si="10"/>
        <v>1.2128562765312312</v>
      </c>
      <c r="X39" s="28">
        <f t="shared" si="11"/>
        <v>90.69999999999999</v>
      </c>
      <c r="Y39" s="27">
        <f t="shared" si="12"/>
        <v>1.7279481806058297</v>
      </c>
    </row>
    <row r="40" spans="1:25" ht="12.75">
      <c r="A40" s="44" t="s">
        <v>46</v>
      </c>
      <c r="B40" s="45">
        <v>0</v>
      </c>
      <c r="C40" s="49">
        <f t="shared" si="13"/>
        <v>0</v>
      </c>
      <c r="D40" s="47">
        <v>0</v>
      </c>
      <c r="E40" s="48">
        <f t="shared" si="1"/>
        <v>0</v>
      </c>
      <c r="F40" s="45">
        <v>8</v>
      </c>
      <c r="G40" s="46">
        <f t="shared" si="2"/>
        <v>1.6129032258064515</v>
      </c>
      <c r="H40" s="47">
        <v>34.9</v>
      </c>
      <c r="I40" s="48">
        <f t="shared" si="3"/>
        <v>1.9789067815831254</v>
      </c>
      <c r="J40" s="45">
        <v>14</v>
      </c>
      <c r="K40" s="49">
        <f t="shared" si="4"/>
        <v>2.8000000000000003</v>
      </c>
      <c r="L40" s="47">
        <v>24.6</v>
      </c>
      <c r="M40" s="48">
        <f t="shared" si="5"/>
        <v>2.4649298597194393</v>
      </c>
      <c r="N40" s="45">
        <v>6</v>
      </c>
      <c r="O40" s="46">
        <f t="shared" si="6"/>
        <v>2.2641509433962264</v>
      </c>
      <c r="P40" s="47">
        <v>7.8</v>
      </c>
      <c r="Q40" s="48">
        <f t="shared" si="7"/>
        <v>1.1893870082342177</v>
      </c>
      <c r="R40" s="45">
        <v>1</v>
      </c>
      <c r="S40" s="46">
        <f t="shared" si="8"/>
        <v>0.45871559633027525</v>
      </c>
      <c r="T40" s="47">
        <v>0.8</v>
      </c>
      <c r="U40" s="48">
        <f t="shared" si="9"/>
        <v>0.09425070688030161</v>
      </c>
      <c r="V40" s="50">
        <f t="shared" si="0"/>
        <v>29</v>
      </c>
      <c r="W40" s="51">
        <f t="shared" si="10"/>
        <v>1.758641600970285</v>
      </c>
      <c r="X40" s="52">
        <f t="shared" si="11"/>
        <v>68.1</v>
      </c>
      <c r="Y40" s="51">
        <f t="shared" si="12"/>
        <v>1.2973899790436272</v>
      </c>
    </row>
    <row r="41" spans="1:25" ht="12.75">
      <c r="A41" s="21" t="s">
        <v>47</v>
      </c>
      <c r="B41" s="22">
        <v>2</v>
      </c>
      <c r="C41" s="23">
        <f t="shared" si="13"/>
        <v>1.1764705882352942</v>
      </c>
      <c r="D41" s="41">
        <v>1.5</v>
      </c>
      <c r="E41" s="24">
        <f t="shared" si="1"/>
        <v>0.15262515262515264</v>
      </c>
      <c r="F41" s="22">
        <v>0</v>
      </c>
      <c r="G41" s="23">
        <f t="shared" si="2"/>
        <v>0</v>
      </c>
      <c r="H41" s="41">
        <v>0</v>
      </c>
      <c r="I41" s="25">
        <f t="shared" si="3"/>
        <v>0</v>
      </c>
      <c r="J41" s="22">
        <v>0</v>
      </c>
      <c r="K41" s="7">
        <f t="shared" si="4"/>
        <v>0</v>
      </c>
      <c r="L41" s="41">
        <v>0</v>
      </c>
      <c r="M41" s="25">
        <f t="shared" si="5"/>
        <v>0</v>
      </c>
      <c r="N41" s="22">
        <v>0</v>
      </c>
      <c r="O41" s="23">
        <f t="shared" si="6"/>
        <v>0</v>
      </c>
      <c r="P41" s="41">
        <v>0</v>
      </c>
      <c r="Q41" s="25">
        <f t="shared" si="7"/>
        <v>0</v>
      </c>
      <c r="R41" s="22">
        <v>0</v>
      </c>
      <c r="S41" s="23">
        <f t="shared" si="8"/>
        <v>0</v>
      </c>
      <c r="T41" s="41">
        <v>0</v>
      </c>
      <c r="U41" s="25">
        <f t="shared" si="9"/>
        <v>0</v>
      </c>
      <c r="V41" s="26">
        <f t="shared" si="0"/>
        <v>2</v>
      </c>
      <c r="W41" s="27">
        <f t="shared" si="10"/>
        <v>0.1212856276531231</v>
      </c>
      <c r="X41" s="28">
        <f t="shared" si="11"/>
        <v>1.5</v>
      </c>
      <c r="Y41" s="27">
        <f t="shared" si="12"/>
        <v>0.028576871785101925</v>
      </c>
    </row>
    <row r="42" spans="1:25" ht="12.75">
      <c r="A42" s="44" t="s">
        <v>48</v>
      </c>
      <c r="B42" s="45">
        <v>3</v>
      </c>
      <c r="C42" s="46">
        <f t="shared" si="13"/>
        <v>1.7647058823529411</v>
      </c>
      <c r="D42" s="47">
        <v>6.5</v>
      </c>
      <c r="E42" s="48">
        <f t="shared" si="1"/>
        <v>0.6613756613756614</v>
      </c>
      <c r="F42" s="45">
        <v>0</v>
      </c>
      <c r="G42" s="46">
        <f t="shared" si="2"/>
        <v>0</v>
      </c>
      <c r="H42" s="47">
        <v>0</v>
      </c>
      <c r="I42" s="48">
        <f t="shared" si="3"/>
        <v>0</v>
      </c>
      <c r="J42" s="45">
        <v>10</v>
      </c>
      <c r="K42" s="49">
        <f t="shared" si="4"/>
        <v>2</v>
      </c>
      <c r="L42" s="47">
        <v>23.2</v>
      </c>
      <c r="M42" s="48">
        <f t="shared" si="5"/>
        <v>2.3246492985971945</v>
      </c>
      <c r="N42" s="45">
        <v>0</v>
      </c>
      <c r="O42" s="46">
        <f t="shared" si="6"/>
        <v>0</v>
      </c>
      <c r="P42" s="47">
        <v>0</v>
      </c>
      <c r="Q42" s="48">
        <f t="shared" si="7"/>
        <v>0</v>
      </c>
      <c r="R42" s="45">
        <v>0</v>
      </c>
      <c r="S42" s="46">
        <f t="shared" si="8"/>
        <v>0</v>
      </c>
      <c r="T42" s="47">
        <v>0</v>
      </c>
      <c r="U42" s="48">
        <f t="shared" si="9"/>
        <v>0</v>
      </c>
      <c r="V42" s="50">
        <f t="shared" si="0"/>
        <v>13</v>
      </c>
      <c r="W42" s="51">
        <f t="shared" si="10"/>
        <v>0.7883565797453002</v>
      </c>
      <c r="X42" s="52">
        <f t="shared" si="11"/>
        <v>29.7</v>
      </c>
      <c r="Y42" s="51">
        <f t="shared" si="12"/>
        <v>0.5658220613450181</v>
      </c>
    </row>
    <row r="43" spans="1:25" ht="12.75">
      <c r="A43" s="21" t="s">
        <v>49</v>
      </c>
      <c r="B43" s="22">
        <v>0</v>
      </c>
      <c r="C43" s="7">
        <f t="shared" si="13"/>
        <v>0</v>
      </c>
      <c r="D43" s="41">
        <v>0</v>
      </c>
      <c r="E43" s="24">
        <f t="shared" si="1"/>
        <v>0</v>
      </c>
      <c r="F43" s="22">
        <v>8</v>
      </c>
      <c r="G43" s="23">
        <f t="shared" si="2"/>
        <v>1.6129032258064515</v>
      </c>
      <c r="H43" s="41">
        <v>8</v>
      </c>
      <c r="I43" s="25">
        <f t="shared" si="3"/>
        <v>0.4536176003628941</v>
      </c>
      <c r="J43" s="22">
        <v>0</v>
      </c>
      <c r="K43" s="7">
        <f t="shared" si="4"/>
        <v>0</v>
      </c>
      <c r="L43" s="41">
        <v>0</v>
      </c>
      <c r="M43" s="25">
        <f t="shared" si="5"/>
        <v>0</v>
      </c>
      <c r="N43" s="22">
        <v>0</v>
      </c>
      <c r="O43" s="23">
        <f t="shared" si="6"/>
        <v>0</v>
      </c>
      <c r="P43" s="41">
        <v>0</v>
      </c>
      <c r="Q43" s="25">
        <f t="shared" si="7"/>
        <v>0</v>
      </c>
      <c r="R43" s="22">
        <v>0</v>
      </c>
      <c r="S43" s="23">
        <f t="shared" si="8"/>
        <v>0</v>
      </c>
      <c r="T43" s="41">
        <v>0</v>
      </c>
      <c r="U43" s="25">
        <f t="shared" si="9"/>
        <v>0</v>
      </c>
      <c r="V43" s="26">
        <f t="shared" si="0"/>
        <v>8</v>
      </c>
      <c r="W43" s="27">
        <f t="shared" si="10"/>
        <v>0.4851425106124924</v>
      </c>
      <c r="X43" s="28">
        <f>SUM(D43,H43,L43,P43,T43)</f>
        <v>8</v>
      </c>
      <c r="Y43" s="27">
        <f t="shared" si="12"/>
        <v>0.15240998285387694</v>
      </c>
    </row>
    <row r="44" spans="1:25" ht="12.75">
      <c r="A44" s="44" t="s">
        <v>50</v>
      </c>
      <c r="B44" s="45">
        <v>1</v>
      </c>
      <c r="C44" s="46">
        <f t="shared" si="13"/>
        <v>0.5882352941176471</v>
      </c>
      <c r="D44" s="47">
        <v>2</v>
      </c>
      <c r="E44" s="48">
        <f t="shared" si="1"/>
        <v>0.20350020350020354</v>
      </c>
      <c r="F44" s="45">
        <v>1</v>
      </c>
      <c r="G44" s="46">
        <f t="shared" si="2"/>
        <v>0.20161290322580644</v>
      </c>
      <c r="H44" s="47">
        <v>0.6</v>
      </c>
      <c r="I44" s="48">
        <f t="shared" si="3"/>
        <v>0.034021320027217056</v>
      </c>
      <c r="J44" s="45">
        <v>1</v>
      </c>
      <c r="K44" s="49">
        <f t="shared" si="4"/>
        <v>0.2</v>
      </c>
      <c r="L44" s="47">
        <v>6.1</v>
      </c>
      <c r="M44" s="48">
        <f t="shared" si="5"/>
        <v>0.6112224448897795</v>
      </c>
      <c r="N44" s="45">
        <v>2</v>
      </c>
      <c r="O44" s="46">
        <f t="shared" si="6"/>
        <v>0.7547169811320755</v>
      </c>
      <c r="P44" s="47">
        <v>2.3</v>
      </c>
      <c r="Q44" s="48">
        <f t="shared" si="7"/>
        <v>0.35071668191521804</v>
      </c>
      <c r="R44" s="45">
        <v>2</v>
      </c>
      <c r="S44" s="46">
        <f t="shared" si="8"/>
        <v>0.9174311926605505</v>
      </c>
      <c r="T44" s="47">
        <v>15.8</v>
      </c>
      <c r="U44" s="48">
        <f t="shared" si="9"/>
        <v>1.861451460885957</v>
      </c>
      <c r="V44" s="50">
        <f t="shared" si="0"/>
        <v>7</v>
      </c>
      <c r="W44" s="51">
        <f t="shared" si="10"/>
        <v>0.42449969678593086</v>
      </c>
      <c r="X44" s="52">
        <f t="shared" si="11"/>
        <v>26.8</v>
      </c>
      <c r="Y44" s="51">
        <f t="shared" si="12"/>
        <v>0.5105734425604878</v>
      </c>
    </row>
    <row r="45" spans="1:25" ht="12.75">
      <c r="A45" s="21" t="s">
        <v>51</v>
      </c>
      <c r="B45" s="22">
        <v>1</v>
      </c>
      <c r="C45" s="23">
        <f t="shared" si="13"/>
        <v>0.5882352941176471</v>
      </c>
      <c r="D45" s="41">
        <v>4</v>
      </c>
      <c r="E45" s="24">
        <f t="shared" si="1"/>
        <v>0.40700040700040707</v>
      </c>
      <c r="F45" s="22">
        <v>4</v>
      </c>
      <c r="G45" s="23">
        <f t="shared" si="2"/>
        <v>0.8064516129032258</v>
      </c>
      <c r="H45" s="41">
        <v>49.3</v>
      </c>
      <c r="I45" s="25">
        <f t="shared" si="3"/>
        <v>2.7954184622363347</v>
      </c>
      <c r="J45" s="22">
        <v>2</v>
      </c>
      <c r="K45" s="7">
        <f t="shared" si="4"/>
        <v>0.4</v>
      </c>
      <c r="L45" s="41">
        <v>13.8</v>
      </c>
      <c r="M45" s="25">
        <f t="shared" si="5"/>
        <v>1.3827655310621243</v>
      </c>
      <c r="N45" s="22">
        <v>5</v>
      </c>
      <c r="O45" s="23">
        <f t="shared" si="6"/>
        <v>1.8867924528301887</v>
      </c>
      <c r="P45" s="41">
        <v>19.9</v>
      </c>
      <c r="Q45" s="25">
        <f t="shared" si="7"/>
        <v>3.034461726136017</v>
      </c>
      <c r="R45" s="22">
        <v>3</v>
      </c>
      <c r="S45" s="23">
        <f t="shared" si="8"/>
        <v>1.3761467889908259</v>
      </c>
      <c r="T45" s="41">
        <v>23.5</v>
      </c>
      <c r="U45" s="25">
        <f t="shared" si="9"/>
        <v>2.76861451460886</v>
      </c>
      <c r="V45" s="26">
        <f t="shared" si="0"/>
        <v>15</v>
      </c>
      <c r="W45" s="27">
        <f t="shared" si="10"/>
        <v>0.9096422073984234</v>
      </c>
      <c r="X45" s="28">
        <f t="shared" si="11"/>
        <v>110.5</v>
      </c>
      <c r="Y45" s="27">
        <f t="shared" si="12"/>
        <v>2.105162888169175</v>
      </c>
    </row>
    <row r="46" spans="1:25" ht="12.75">
      <c r="A46" s="44" t="s">
        <v>52</v>
      </c>
      <c r="B46" s="45">
        <v>2</v>
      </c>
      <c r="C46" s="46">
        <f t="shared" si="13"/>
        <v>1.1764705882352942</v>
      </c>
      <c r="D46" s="47">
        <v>1.5</v>
      </c>
      <c r="E46" s="48">
        <f t="shared" si="1"/>
        <v>0.15262515262515264</v>
      </c>
      <c r="F46" s="45">
        <v>27</v>
      </c>
      <c r="G46" s="46">
        <f t="shared" si="2"/>
        <v>5.443548387096774</v>
      </c>
      <c r="H46" s="47">
        <v>21.9</v>
      </c>
      <c r="I46" s="48">
        <f t="shared" si="3"/>
        <v>1.2417781809934225</v>
      </c>
      <c r="J46" s="45">
        <v>10</v>
      </c>
      <c r="K46" s="49">
        <f t="shared" si="4"/>
        <v>2</v>
      </c>
      <c r="L46" s="47">
        <v>8.6</v>
      </c>
      <c r="M46" s="48">
        <f t="shared" si="5"/>
        <v>0.8617234468937875</v>
      </c>
      <c r="N46" s="45">
        <v>6</v>
      </c>
      <c r="O46" s="46">
        <f t="shared" si="6"/>
        <v>2.2641509433962264</v>
      </c>
      <c r="P46" s="47">
        <v>4.2</v>
      </c>
      <c r="Q46" s="48">
        <f t="shared" si="7"/>
        <v>0.6404391582799634</v>
      </c>
      <c r="R46" s="45">
        <v>2</v>
      </c>
      <c r="S46" s="46">
        <f t="shared" si="8"/>
        <v>0.9174311926605505</v>
      </c>
      <c r="T46" s="47">
        <v>0.5</v>
      </c>
      <c r="U46" s="48">
        <f t="shared" si="9"/>
        <v>0.05890669180018851</v>
      </c>
      <c r="V46" s="50">
        <f t="shared" si="0"/>
        <v>47</v>
      </c>
      <c r="W46" s="51">
        <f t="shared" si="10"/>
        <v>2.850212249848393</v>
      </c>
      <c r="X46" s="52">
        <f t="shared" si="11"/>
        <v>36.7</v>
      </c>
      <c r="Y46" s="51">
        <f t="shared" si="12"/>
        <v>0.6991807963421605</v>
      </c>
    </row>
    <row r="47" spans="1:25" ht="12.75">
      <c r="A47" s="21" t="s">
        <v>53</v>
      </c>
      <c r="B47" s="22">
        <v>0</v>
      </c>
      <c r="C47" s="7">
        <f t="shared" si="13"/>
        <v>0</v>
      </c>
      <c r="D47" s="41">
        <v>0</v>
      </c>
      <c r="E47" s="24">
        <f t="shared" si="1"/>
        <v>0</v>
      </c>
      <c r="F47" s="22">
        <v>10</v>
      </c>
      <c r="G47" s="23">
        <f t="shared" si="2"/>
        <v>2.0161290322580645</v>
      </c>
      <c r="H47" s="41">
        <v>16.7</v>
      </c>
      <c r="I47" s="25">
        <f t="shared" si="3"/>
        <v>0.9469267407575415</v>
      </c>
      <c r="J47" s="22">
        <v>4</v>
      </c>
      <c r="K47" s="7">
        <f t="shared" si="4"/>
        <v>0.8</v>
      </c>
      <c r="L47" s="41">
        <v>2.6</v>
      </c>
      <c r="M47" s="25">
        <f t="shared" si="5"/>
        <v>0.2605210420841683</v>
      </c>
      <c r="N47" s="22">
        <v>0</v>
      </c>
      <c r="O47" s="23">
        <f t="shared" si="6"/>
        <v>0</v>
      </c>
      <c r="P47" s="41">
        <v>0</v>
      </c>
      <c r="Q47" s="25">
        <f t="shared" si="7"/>
        <v>0</v>
      </c>
      <c r="R47" s="22">
        <v>0</v>
      </c>
      <c r="S47" s="23">
        <f t="shared" si="8"/>
        <v>0</v>
      </c>
      <c r="T47" s="41">
        <v>0</v>
      </c>
      <c r="U47" s="25">
        <f t="shared" si="9"/>
        <v>0</v>
      </c>
      <c r="V47" s="26">
        <f t="shared" si="0"/>
        <v>14</v>
      </c>
      <c r="W47" s="27">
        <f t="shared" si="10"/>
        <v>0.8489993935718617</v>
      </c>
      <c r="X47" s="28">
        <f t="shared" si="11"/>
        <v>19.3</v>
      </c>
      <c r="Y47" s="27">
        <f t="shared" si="12"/>
        <v>0.3676890836349781</v>
      </c>
    </row>
    <row r="48" spans="1:25" ht="12.75">
      <c r="A48" s="44" t="s">
        <v>54</v>
      </c>
      <c r="B48" s="45">
        <v>3</v>
      </c>
      <c r="C48" s="46">
        <f t="shared" si="13"/>
        <v>1.7647058823529411</v>
      </c>
      <c r="D48" s="47">
        <v>23</v>
      </c>
      <c r="E48" s="48">
        <f t="shared" si="1"/>
        <v>2.3402523402523405</v>
      </c>
      <c r="F48" s="45">
        <v>10</v>
      </c>
      <c r="G48" s="46">
        <f t="shared" si="2"/>
        <v>2.0161290322580645</v>
      </c>
      <c r="H48" s="47">
        <v>63.3</v>
      </c>
      <c r="I48" s="48">
        <f t="shared" si="3"/>
        <v>3.5892492628713994</v>
      </c>
      <c r="J48" s="45">
        <v>3</v>
      </c>
      <c r="K48" s="49">
        <f t="shared" si="4"/>
        <v>0.6</v>
      </c>
      <c r="L48" s="47">
        <v>6.7</v>
      </c>
      <c r="M48" s="48">
        <f t="shared" si="5"/>
        <v>0.6713426853707415</v>
      </c>
      <c r="N48" s="45">
        <v>0</v>
      </c>
      <c r="O48" s="46">
        <f t="shared" si="6"/>
        <v>0</v>
      </c>
      <c r="P48" s="47">
        <v>0</v>
      </c>
      <c r="Q48" s="48">
        <f t="shared" si="7"/>
        <v>0</v>
      </c>
      <c r="R48" s="45">
        <v>0</v>
      </c>
      <c r="S48" s="46">
        <f t="shared" si="8"/>
        <v>0</v>
      </c>
      <c r="T48" s="47">
        <v>0</v>
      </c>
      <c r="U48" s="48">
        <f t="shared" si="9"/>
        <v>0</v>
      </c>
      <c r="V48" s="50">
        <f t="shared" si="0"/>
        <v>16</v>
      </c>
      <c r="W48" s="51">
        <f t="shared" si="10"/>
        <v>0.9702850212249848</v>
      </c>
      <c r="X48" s="52">
        <f t="shared" si="11"/>
        <v>93</v>
      </c>
      <c r="Y48" s="51">
        <f t="shared" si="12"/>
        <v>1.7717660506763193</v>
      </c>
    </row>
    <row r="49" spans="1:25" ht="12.75">
      <c r="A49" s="21" t="s">
        <v>55</v>
      </c>
      <c r="B49" s="22">
        <v>5</v>
      </c>
      <c r="C49" s="23">
        <f t="shared" si="13"/>
        <v>2.941176470588235</v>
      </c>
      <c r="D49" s="41">
        <v>5</v>
      </c>
      <c r="E49" s="24">
        <f t="shared" si="1"/>
        <v>0.5087505087505088</v>
      </c>
      <c r="F49" s="22">
        <v>3</v>
      </c>
      <c r="G49" s="23">
        <f t="shared" si="2"/>
        <v>0.6048387096774194</v>
      </c>
      <c r="H49" s="41">
        <v>1.3</v>
      </c>
      <c r="I49" s="25">
        <f t="shared" si="3"/>
        <v>0.07371286005897029</v>
      </c>
      <c r="J49" s="22">
        <v>0</v>
      </c>
      <c r="K49" s="7">
        <f t="shared" si="4"/>
        <v>0</v>
      </c>
      <c r="L49" s="41">
        <v>0</v>
      </c>
      <c r="M49" s="25">
        <f t="shared" si="5"/>
        <v>0</v>
      </c>
      <c r="N49" s="22">
        <v>0</v>
      </c>
      <c r="O49" s="23">
        <f t="shared" si="6"/>
        <v>0</v>
      </c>
      <c r="P49" s="41">
        <v>0</v>
      </c>
      <c r="Q49" s="25">
        <f t="shared" si="7"/>
        <v>0</v>
      </c>
      <c r="R49" s="22">
        <v>0</v>
      </c>
      <c r="S49" s="23">
        <f t="shared" si="8"/>
        <v>0</v>
      </c>
      <c r="T49" s="41">
        <v>0</v>
      </c>
      <c r="U49" s="25">
        <f t="shared" si="9"/>
        <v>0</v>
      </c>
      <c r="V49" s="26">
        <f t="shared" si="0"/>
        <v>8</v>
      </c>
      <c r="W49" s="27">
        <f t="shared" si="10"/>
        <v>0.4851425106124924</v>
      </c>
      <c r="X49" s="28">
        <f t="shared" si="11"/>
        <v>6.3</v>
      </c>
      <c r="Y49" s="27">
        <f t="shared" si="12"/>
        <v>0.12002286149742807</v>
      </c>
    </row>
    <row r="50" spans="1:25" ht="12.75">
      <c r="A50" s="44" t="s">
        <v>56</v>
      </c>
      <c r="B50" s="45">
        <v>3</v>
      </c>
      <c r="C50" s="46">
        <f t="shared" si="13"/>
        <v>1.7647058823529411</v>
      </c>
      <c r="D50" s="47">
        <v>17.5</v>
      </c>
      <c r="E50" s="48">
        <f t="shared" si="1"/>
        <v>1.7806267806267806</v>
      </c>
      <c r="F50" s="45">
        <v>7</v>
      </c>
      <c r="G50" s="46">
        <f t="shared" si="2"/>
        <v>1.411290322580645</v>
      </c>
      <c r="H50" s="47">
        <v>26.8</v>
      </c>
      <c r="I50" s="48">
        <f t="shared" si="3"/>
        <v>1.5196189612156952</v>
      </c>
      <c r="J50" s="45">
        <v>0</v>
      </c>
      <c r="K50" s="49">
        <f t="shared" si="4"/>
        <v>0</v>
      </c>
      <c r="L50" s="47">
        <v>0</v>
      </c>
      <c r="M50" s="48">
        <f t="shared" si="5"/>
        <v>0</v>
      </c>
      <c r="N50" s="45">
        <v>0</v>
      </c>
      <c r="O50" s="46">
        <f t="shared" si="6"/>
        <v>0</v>
      </c>
      <c r="P50" s="47">
        <v>0</v>
      </c>
      <c r="Q50" s="48">
        <f t="shared" si="7"/>
        <v>0</v>
      </c>
      <c r="R50" s="45">
        <v>0</v>
      </c>
      <c r="S50" s="46">
        <f t="shared" si="8"/>
        <v>0</v>
      </c>
      <c r="T50" s="47">
        <v>0</v>
      </c>
      <c r="U50" s="48">
        <f t="shared" si="9"/>
        <v>0</v>
      </c>
      <c r="V50" s="50">
        <f t="shared" si="0"/>
        <v>10</v>
      </c>
      <c r="W50" s="51">
        <f t="shared" si="10"/>
        <v>0.6064281382656156</v>
      </c>
      <c r="X50" s="52">
        <f t="shared" si="11"/>
        <v>44.3</v>
      </c>
      <c r="Y50" s="51">
        <f t="shared" si="12"/>
        <v>0.8439702800533435</v>
      </c>
    </row>
    <row r="51" spans="1:25" ht="13.5" thickBot="1">
      <c r="A51" s="29" t="s">
        <v>57</v>
      </c>
      <c r="B51" s="30">
        <v>8</v>
      </c>
      <c r="C51" s="31">
        <f t="shared" si="13"/>
        <v>4.705882352941177</v>
      </c>
      <c r="D51" s="42">
        <v>12.5</v>
      </c>
      <c r="E51" s="32">
        <f t="shared" si="1"/>
        <v>1.271876271876272</v>
      </c>
      <c r="F51" s="30">
        <v>63</v>
      </c>
      <c r="G51" s="31">
        <f t="shared" si="2"/>
        <v>12.701612903225806</v>
      </c>
      <c r="H51" s="42">
        <v>100.7</v>
      </c>
      <c r="I51" s="33">
        <f t="shared" si="3"/>
        <v>5.709911544567929</v>
      </c>
      <c r="J51" s="30">
        <v>146</v>
      </c>
      <c r="K51" s="34">
        <f t="shared" si="4"/>
        <v>29.2</v>
      </c>
      <c r="L51" s="42">
        <v>65.4</v>
      </c>
      <c r="M51" s="33">
        <f t="shared" si="5"/>
        <v>6.55310621242485</v>
      </c>
      <c r="N51" s="30">
        <v>76</v>
      </c>
      <c r="O51" s="31">
        <f t="shared" si="6"/>
        <v>28.67924528301887</v>
      </c>
      <c r="P51" s="42">
        <v>46.8</v>
      </c>
      <c r="Q51" s="33">
        <f t="shared" si="7"/>
        <v>7.136322049405306</v>
      </c>
      <c r="R51" s="30">
        <v>43</v>
      </c>
      <c r="S51" s="31">
        <f t="shared" si="8"/>
        <v>19.724770642201836</v>
      </c>
      <c r="T51" s="42">
        <v>30.3</v>
      </c>
      <c r="U51" s="33">
        <f t="shared" si="9"/>
        <v>3.5697455230914237</v>
      </c>
      <c r="V51" s="35">
        <f t="shared" si="0"/>
        <v>336</v>
      </c>
      <c r="W51" s="36">
        <f t="shared" si="10"/>
        <v>20.37598544572468</v>
      </c>
      <c r="X51" s="37">
        <f t="shared" si="11"/>
        <v>255.70000000000005</v>
      </c>
      <c r="Y51" s="36">
        <f t="shared" si="12"/>
        <v>4.871404076967043</v>
      </c>
    </row>
    <row r="52" spans="22:25" s="7" customFormat="1" ht="12.75">
      <c r="V52" s="38"/>
      <c r="W52" s="38"/>
      <c r="X52" s="39"/>
      <c r="Y52" s="38"/>
    </row>
    <row r="53" spans="22:25" s="7" customFormat="1" ht="12.75">
      <c r="V53" s="38"/>
      <c r="W53" s="38"/>
      <c r="X53" s="39"/>
      <c r="Y53" s="38"/>
    </row>
    <row r="54" spans="22:25" s="7" customFormat="1" ht="12.75">
      <c r="V54" s="38"/>
      <c r="W54" s="38"/>
      <c r="X54" s="39"/>
      <c r="Y54" s="38"/>
    </row>
    <row r="55" spans="22:25" s="7" customFormat="1" ht="12.75">
      <c r="V55" s="38"/>
      <c r="W55" s="38"/>
      <c r="X55" s="39"/>
      <c r="Y55" s="38"/>
    </row>
    <row r="56" spans="22:25" s="7" customFormat="1" ht="12.75">
      <c r="V56" s="38"/>
      <c r="W56" s="38"/>
      <c r="X56" s="39"/>
      <c r="Y56" s="38"/>
    </row>
    <row r="57" spans="22:25" s="7" customFormat="1" ht="12.75">
      <c r="V57" s="38"/>
      <c r="W57" s="38"/>
      <c r="X57" s="39"/>
      <c r="Y57" s="38"/>
    </row>
    <row r="58" spans="22:25" s="7" customFormat="1" ht="12.75">
      <c r="V58" s="38"/>
      <c r="W58" s="38"/>
      <c r="X58" s="39"/>
      <c r="Y58" s="38"/>
    </row>
    <row r="59" spans="22:25" s="7" customFormat="1" ht="12.75">
      <c r="V59" s="38"/>
      <c r="W59" s="38"/>
      <c r="X59" s="39"/>
      <c r="Y59" s="38"/>
    </row>
    <row r="60" spans="22:25" s="7" customFormat="1" ht="12.75">
      <c r="V60" s="38"/>
      <c r="W60" s="38"/>
      <c r="X60" s="39"/>
      <c r="Y60" s="38"/>
    </row>
    <row r="61" spans="22:25" s="7" customFormat="1" ht="12.75">
      <c r="V61" s="38"/>
      <c r="W61" s="38"/>
      <c r="X61" s="39"/>
      <c r="Y61" s="38"/>
    </row>
    <row r="62" spans="22:25" s="7" customFormat="1" ht="12.75">
      <c r="V62" s="38"/>
      <c r="W62" s="38"/>
      <c r="X62" s="39"/>
      <c r="Y62" s="38"/>
    </row>
    <row r="63" spans="22:25" s="7" customFormat="1" ht="12.75">
      <c r="V63" s="38"/>
      <c r="W63" s="38"/>
      <c r="X63" s="39"/>
      <c r="Y63" s="38"/>
    </row>
    <row r="64" spans="22:25" s="7" customFormat="1" ht="12.75">
      <c r="V64" s="38"/>
      <c r="W64" s="38"/>
      <c r="X64" s="39"/>
      <c r="Y64" s="38"/>
    </row>
    <row r="65" spans="22:25" s="7" customFormat="1" ht="12.75">
      <c r="V65" s="38"/>
      <c r="W65" s="38"/>
      <c r="X65" s="39"/>
      <c r="Y65" s="38"/>
    </row>
    <row r="66" spans="22:25" s="7" customFormat="1" ht="12.75">
      <c r="V66" s="38"/>
      <c r="W66" s="38"/>
      <c r="X66" s="39"/>
      <c r="Y66" s="38"/>
    </row>
    <row r="67" spans="22:25" s="7" customFormat="1" ht="12.75">
      <c r="V67" s="38"/>
      <c r="W67" s="38"/>
      <c r="X67" s="39"/>
      <c r="Y67" s="38"/>
    </row>
    <row r="68" spans="22:25" s="7" customFormat="1" ht="12.75">
      <c r="V68" s="38"/>
      <c r="W68" s="38"/>
      <c r="X68" s="39"/>
      <c r="Y68" s="38"/>
    </row>
    <row r="69" spans="22:25" s="7" customFormat="1" ht="12.75">
      <c r="V69" s="38"/>
      <c r="W69" s="38"/>
      <c r="X69" s="39"/>
      <c r="Y69" s="38"/>
    </row>
    <row r="70" spans="22:25" s="7" customFormat="1" ht="12.75">
      <c r="V70" s="38"/>
      <c r="W70" s="38"/>
      <c r="X70" s="39"/>
      <c r="Y70" s="38"/>
    </row>
    <row r="71" spans="22:25" s="7" customFormat="1" ht="12.75">
      <c r="V71" s="38"/>
      <c r="W71" s="38"/>
      <c r="X71" s="39"/>
      <c r="Y71" s="38"/>
    </row>
    <row r="72" spans="22:25" s="7" customFormat="1" ht="12.75">
      <c r="V72" s="38"/>
      <c r="W72" s="38"/>
      <c r="X72" s="39"/>
      <c r="Y72" s="38"/>
    </row>
    <row r="73" spans="22:25" s="7" customFormat="1" ht="12.75">
      <c r="V73" s="38"/>
      <c r="W73" s="38"/>
      <c r="X73" s="39"/>
      <c r="Y73" s="38"/>
    </row>
    <row r="74" spans="22:25" s="7" customFormat="1" ht="12.75">
      <c r="V74" s="38"/>
      <c r="W74" s="38"/>
      <c r="X74" s="39"/>
      <c r="Y74" s="38"/>
    </row>
    <row r="75" spans="22:25" s="7" customFormat="1" ht="12.75">
      <c r="V75" s="38"/>
      <c r="W75" s="38"/>
      <c r="X75" s="39"/>
      <c r="Y75" s="38"/>
    </row>
    <row r="76" spans="22:25" s="7" customFormat="1" ht="12.75">
      <c r="V76" s="38"/>
      <c r="W76" s="38"/>
      <c r="X76" s="39"/>
      <c r="Y76" s="38"/>
    </row>
    <row r="77" spans="22:25" s="7" customFormat="1" ht="12.75">
      <c r="V77" s="38"/>
      <c r="W77" s="38"/>
      <c r="X77" s="39"/>
      <c r="Y77" s="38"/>
    </row>
    <row r="78" spans="22:25" s="7" customFormat="1" ht="12.75">
      <c r="V78" s="38"/>
      <c r="W78" s="38"/>
      <c r="X78" s="39"/>
      <c r="Y78" s="38"/>
    </row>
    <row r="79" spans="22:25" s="7" customFormat="1" ht="12.75">
      <c r="V79" s="38"/>
      <c r="W79" s="38"/>
      <c r="X79" s="39"/>
      <c r="Y79" s="38"/>
    </row>
    <row r="80" spans="22:25" s="7" customFormat="1" ht="12.75">
      <c r="V80" s="38"/>
      <c r="W80" s="38"/>
      <c r="X80" s="39"/>
      <c r="Y80" s="38"/>
    </row>
    <row r="81" spans="22:25" s="7" customFormat="1" ht="12.75">
      <c r="V81" s="38"/>
      <c r="W81" s="38"/>
      <c r="X81" s="39"/>
      <c r="Y81" s="38"/>
    </row>
    <row r="82" spans="22:25" s="7" customFormat="1" ht="12.75">
      <c r="V82" s="38"/>
      <c r="W82" s="38"/>
      <c r="X82" s="39"/>
      <c r="Y82" s="38"/>
    </row>
    <row r="83" spans="22:25" s="7" customFormat="1" ht="12.75">
      <c r="V83" s="38"/>
      <c r="W83" s="38"/>
      <c r="X83" s="39"/>
      <c r="Y83" s="38"/>
    </row>
    <row r="84" spans="22:25" s="7" customFormat="1" ht="12.75">
      <c r="V84" s="38"/>
      <c r="W84" s="38"/>
      <c r="X84" s="39"/>
      <c r="Y84" s="38"/>
    </row>
    <row r="85" spans="22:25" s="7" customFormat="1" ht="12.75">
      <c r="V85" s="38"/>
      <c r="W85" s="38"/>
      <c r="X85" s="39"/>
      <c r="Y85" s="38"/>
    </row>
    <row r="86" spans="22:25" s="7" customFormat="1" ht="12.75">
      <c r="V86" s="38"/>
      <c r="W86" s="38"/>
      <c r="X86" s="39"/>
      <c r="Y86" s="38"/>
    </row>
    <row r="87" spans="22:25" s="7" customFormat="1" ht="12.75">
      <c r="V87" s="38"/>
      <c r="W87" s="38"/>
      <c r="X87" s="39"/>
      <c r="Y87" s="38"/>
    </row>
    <row r="88" spans="22:25" s="7" customFormat="1" ht="12.75">
      <c r="V88" s="38"/>
      <c r="W88" s="38"/>
      <c r="X88" s="39"/>
      <c r="Y88" s="38"/>
    </row>
    <row r="89" spans="22:25" s="7" customFormat="1" ht="12.75">
      <c r="V89" s="38"/>
      <c r="W89" s="38"/>
      <c r="X89" s="39"/>
      <c r="Y89" s="38"/>
    </row>
    <row r="90" spans="22:25" s="7" customFormat="1" ht="12.75">
      <c r="V90" s="38"/>
      <c r="W90" s="38"/>
      <c r="X90" s="39"/>
      <c r="Y90" s="38"/>
    </row>
    <row r="91" spans="22:25" s="7" customFormat="1" ht="12.75">
      <c r="V91" s="38"/>
      <c r="W91" s="38"/>
      <c r="X91" s="39"/>
      <c r="Y91" s="38"/>
    </row>
    <row r="92" spans="22:25" s="7" customFormat="1" ht="12.75">
      <c r="V92" s="38"/>
      <c r="W92" s="38"/>
      <c r="X92" s="39"/>
      <c r="Y92" s="38"/>
    </row>
    <row r="93" spans="22:25" s="7" customFormat="1" ht="12.75">
      <c r="V93" s="38"/>
      <c r="W93" s="38"/>
      <c r="X93" s="39"/>
      <c r="Y93" s="38"/>
    </row>
    <row r="94" spans="22:25" s="7" customFormat="1" ht="12.75">
      <c r="V94" s="38"/>
      <c r="W94" s="38"/>
      <c r="X94" s="39"/>
      <c r="Y94" s="38"/>
    </row>
    <row r="95" spans="22:25" s="7" customFormat="1" ht="12.75">
      <c r="V95" s="38"/>
      <c r="W95" s="38"/>
      <c r="X95" s="39"/>
      <c r="Y95" s="38"/>
    </row>
    <row r="96" spans="22:25" s="7" customFormat="1" ht="12.75">
      <c r="V96" s="38"/>
      <c r="W96" s="38"/>
      <c r="X96" s="39"/>
      <c r="Y96" s="38"/>
    </row>
    <row r="97" spans="22:25" s="7" customFormat="1" ht="12.75">
      <c r="V97" s="38"/>
      <c r="W97" s="38"/>
      <c r="X97" s="39"/>
      <c r="Y97" s="38"/>
    </row>
    <row r="98" spans="22:25" s="7" customFormat="1" ht="12.75">
      <c r="V98" s="38"/>
      <c r="W98" s="38"/>
      <c r="X98" s="39"/>
      <c r="Y98" s="38"/>
    </row>
    <row r="99" spans="22:25" s="7" customFormat="1" ht="12.75">
      <c r="V99" s="38"/>
      <c r="W99" s="38"/>
      <c r="X99" s="39"/>
      <c r="Y99" s="38"/>
    </row>
    <row r="100" spans="22:25" s="7" customFormat="1" ht="12.75">
      <c r="V100" s="38"/>
      <c r="W100" s="38"/>
      <c r="X100" s="39"/>
      <c r="Y100" s="38"/>
    </row>
    <row r="101" spans="22:25" s="7" customFormat="1" ht="12.75">
      <c r="V101" s="38"/>
      <c r="W101" s="38"/>
      <c r="X101" s="39"/>
      <c r="Y101" s="38"/>
    </row>
    <row r="102" spans="22:25" s="7" customFormat="1" ht="12.75">
      <c r="V102" s="38"/>
      <c r="W102" s="38"/>
      <c r="X102" s="39"/>
      <c r="Y102" s="38"/>
    </row>
    <row r="103" spans="22:25" s="7" customFormat="1" ht="12.75">
      <c r="V103" s="38"/>
      <c r="W103" s="38"/>
      <c r="X103" s="39"/>
      <c r="Y103" s="38"/>
    </row>
    <row r="104" spans="22:25" s="7" customFormat="1" ht="12.75">
      <c r="V104" s="38"/>
      <c r="W104" s="38"/>
      <c r="X104" s="39"/>
      <c r="Y104" s="38"/>
    </row>
    <row r="105" spans="22:25" s="7" customFormat="1" ht="12.75">
      <c r="V105" s="38"/>
      <c r="W105" s="38"/>
      <c r="X105" s="39"/>
      <c r="Y105" s="38"/>
    </row>
    <row r="106" spans="22:25" s="7" customFormat="1" ht="12.75">
      <c r="V106" s="38"/>
      <c r="W106" s="38"/>
      <c r="X106" s="39"/>
      <c r="Y106" s="38"/>
    </row>
    <row r="107" spans="22:25" s="7" customFormat="1" ht="12.75">
      <c r="V107" s="38"/>
      <c r="W107" s="38"/>
      <c r="X107" s="39"/>
      <c r="Y107" s="38"/>
    </row>
    <row r="108" spans="22:25" s="7" customFormat="1" ht="12.75">
      <c r="V108" s="38"/>
      <c r="W108" s="38"/>
      <c r="X108" s="39"/>
      <c r="Y108" s="38"/>
    </row>
    <row r="109" spans="22:25" s="7" customFormat="1" ht="12.75">
      <c r="V109" s="38"/>
      <c r="W109" s="38"/>
      <c r="X109" s="39"/>
      <c r="Y109" s="38"/>
    </row>
    <row r="110" spans="22:25" s="7" customFormat="1" ht="12.75">
      <c r="V110" s="38"/>
      <c r="W110" s="38"/>
      <c r="X110" s="39"/>
      <c r="Y110" s="38"/>
    </row>
    <row r="111" spans="22:25" s="7" customFormat="1" ht="12.75">
      <c r="V111" s="38"/>
      <c r="W111" s="38"/>
      <c r="X111" s="39"/>
      <c r="Y111" s="38"/>
    </row>
    <row r="112" spans="22:25" s="7" customFormat="1" ht="12.75">
      <c r="V112" s="38"/>
      <c r="W112" s="38"/>
      <c r="X112" s="39"/>
      <c r="Y112" s="38"/>
    </row>
    <row r="113" spans="22:25" s="7" customFormat="1" ht="12.75">
      <c r="V113" s="38"/>
      <c r="W113" s="38"/>
      <c r="X113" s="39"/>
      <c r="Y113" s="38"/>
    </row>
    <row r="114" spans="22:25" s="7" customFormat="1" ht="12.75">
      <c r="V114" s="38"/>
      <c r="W114" s="38"/>
      <c r="X114" s="39"/>
      <c r="Y114" s="38"/>
    </row>
    <row r="115" spans="22:25" s="7" customFormat="1" ht="12.75">
      <c r="V115" s="38"/>
      <c r="W115" s="38"/>
      <c r="X115" s="39"/>
      <c r="Y115" s="38"/>
    </row>
    <row r="116" spans="22:25" s="7" customFormat="1" ht="12.75">
      <c r="V116" s="38"/>
      <c r="W116" s="38"/>
      <c r="X116" s="39"/>
      <c r="Y116" s="38"/>
    </row>
    <row r="117" spans="22:25" s="7" customFormat="1" ht="12.75">
      <c r="V117" s="38"/>
      <c r="W117" s="38"/>
      <c r="X117" s="39"/>
      <c r="Y117" s="38"/>
    </row>
    <row r="118" spans="22:25" s="7" customFormat="1" ht="12.75">
      <c r="V118" s="38"/>
      <c r="W118" s="38"/>
      <c r="X118" s="39"/>
      <c r="Y118" s="38"/>
    </row>
    <row r="119" spans="22:25" s="7" customFormat="1" ht="12.75">
      <c r="V119" s="38"/>
      <c r="W119" s="38"/>
      <c r="X119" s="39"/>
      <c r="Y119" s="38"/>
    </row>
    <row r="120" spans="22:25" s="7" customFormat="1" ht="12.75">
      <c r="V120" s="38"/>
      <c r="W120" s="38"/>
      <c r="X120" s="39"/>
      <c r="Y120" s="38"/>
    </row>
    <row r="121" spans="22:25" s="7" customFormat="1" ht="12.75">
      <c r="V121" s="38"/>
      <c r="W121" s="38"/>
      <c r="X121" s="39"/>
      <c r="Y121" s="38"/>
    </row>
    <row r="122" spans="22:25" s="7" customFormat="1" ht="12.75">
      <c r="V122" s="38"/>
      <c r="W122" s="38"/>
      <c r="X122" s="39"/>
      <c r="Y122" s="38"/>
    </row>
    <row r="123" spans="22:25" s="7" customFormat="1" ht="12.75">
      <c r="V123" s="38"/>
      <c r="W123" s="38"/>
      <c r="X123" s="39"/>
      <c r="Y123" s="38"/>
    </row>
    <row r="124" spans="22:25" s="7" customFormat="1" ht="12.75">
      <c r="V124" s="38"/>
      <c r="W124" s="38"/>
      <c r="X124" s="39"/>
      <c r="Y124" s="38"/>
    </row>
    <row r="125" spans="22:25" s="7" customFormat="1" ht="12.75">
      <c r="V125" s="38"/>
      <c r="W125" s="38"/>
      <c r="X125" s="39"/>
      <c r="Y125" s="38"/>
    </row>
    <row r="126" spans="22:25" s="7" customFormat="1" ht="12.75">
      <c r="V126" s="38"/>
      <c r="W126" s="38"/>
      <c r="X126" s="39"/>
      <c r="Y126" s="38"/>
    </row>
    <row r="127" spans="22:25" s="7" customFormat="1" ht="12.75">
      <c r="V127" s="38"/>
      <c r="W127" s="38"/>
      <c r="X127" s="39"/>
      <c r="Y127" s="38"/>
    </row>
    <row r="128" spans="22:25" s="7" customFormat="1" ht="12.75">
      <c r="V128" s="38"/>
      <c r="W128" s="38"/>
      <c r="X128" s="39"/>
      <c r="Y128" s="38"/>
    </row>
    <row r="129" spans="22:25" s="7" customFormat="1" ht="12.75">
      <c r="V129" s="38"/>
      <c r="W129" s="38"/>
      <c r="X129" s="39"/>
      <c r="Y129" s="38"/>
    </row>
    <row r="130" spans="22:25" s="7" customFormat="1" ht="12.75">
      <c r="V130" s="38"/>
      <c r="W130" s="38"/>
      <c r="X130" s="39"/>
      <c r="Y130" s="38"/>
    </row>
    <row r="131" spans="22:25" s="7" customFormat="1" ht="12.75">
      <c r="V131" s="38"/>
      <c r="W131" s="38"/>
      <c r="X131" s="39"/>
      <c r="Y131" s="38"/>
    </row>
    <row r="132" spans="22:25" s="7" customFormat="1" ht="12.75">
      <c r="V132" s="38"/>
      <c r="W132" s="38"/>
      <c r="X132" s="39"/>
      <c r="Y132" s="38"/>
    </row>
    <row r="133" spans="22:25" s="7" customFormat="1" ht="12.75">
      <c r="V133" s="38"/>
      <c r="W133" s="38"/>
      <c r="X133" s="39"/>
      <c r="Y133" s="38"/>
    </row>
    <row r="134" spans="22:25" s="7" customFormat="1" ht="12.75">
      <c r="V134" s="38"/>
      <c r="W134" s="38"/>
      <c r="X134" s="39"/>
      <c r="Y134" s="38"/>
    </row>
    <row r="135" spans="22:25" s="7" customFormat="1" ht="12.75">
      <c r="V135" s="38"/>
      <c r="W135" s="38"/>
      <c r="X135" s="39"/>
      <c r="Y135" s="38"/>
    </row>
    <row r="136" spans="22:25" s="7" customFormat="1" ht="12.75">
      <c r="V136" s="38"/>
      <c r="W136" s="38"/>
      <c r="X136" s="39"/>
      <c r="Y136" s="38"/>
    </row>
    <row r="137" spans="22:25" s="7" customFormat="1" ht="12.75">
      <c r="V137" s="38"/>
      <c r="W137" s="38"/>
      <c r="X137" s="39"/>
      <c r="Y137" s="38"/>
    </row>
    <row r="138" spans="22:25" s="7" customFormat="1" ht="12.75">
      <c r="V138" s="38"/>
      <c r="W138" s="38"/>
      <c r="X138" s="39"/>
      <c r="Y138" s="38"/>
    </row>
    <row r="139" spans="22:25" s="7" customFormat="1" ht="12.75">
      <c r="V139" s="38"/>
      <c r="W139" s="38"/>
      <c r="X139" s="39"/>
      <c r="Y139" s="38"/>
    </row>
    <row r="140" spans="22:25" s="7" customFormat="1" ht="12.75">
      <c r="V140" s="38"/>
      <c r="W140" s="38"/>
      <c r="X140" s="39"/>
      <c r="Y140" s="38"/>
    </row>
    <row r="141" spans="22:25" s="7" customFormat="1" ht="12.75">
      <c r="V141" s="38"/>
      <c r="W141" s="38"/>
      <c r="X141" s="39"/>
      <c r="Y141" s="38"/>
    </row>
    <row r="142" spans="22:25" s="7" customFormat="1" ht="12.75">
      <c r="V142" s="38"/>
      <c r="W142" s="38"/>
      <c r="X142" s="39"/>
      <c r="Y142" s="38"/>
    </row>
    <row r="143" spans="22:25" s="7" customFormat="1" ht="12.75">
      <c r="V143" s="38"/>
      <c r="W143" s="38"/>
      <c r="X143" s="39"/>
      <c r="Y143" s="38"/>
    </row>
    <row r="144" spans="22:25" s="7" customFormat="1" ht="12.75">
      <c r="V144" s="38"/>
      <c r="W144" s="38"/>
      <c r="X144" s="39"/>
      <c r="Y144" s="38"/>
    </row>
    <row r="145" spans="22:25" s="7" customFormat="1" ht="12.75">
      <c r="V145" s="38"/>
      <c r="W145" s="38"/>
      <c r="X145" s="39"/>
      <c r="Y145" s="38"/>
    </row>
    <row r="146" spans="22:25" s="7" customFormat="1" ht="12.75">
      <c r="V146" s="38"/>
      <c r="W146" s="38"/>
      <c r="X146" s="39"/>
      <c r="Y146" s="38"/>
    </row>
    <row r="147" spans="22:25" s="7" customFormat="1" ht="12.75">
      <c r="V147" s="38"/>
      <c r="W147" s="38"/>
      <c r="X147" s="39"/>
      <c r="Y147" s="38"/>
    </row>
    <row r="148" spans="22:25" s="7" customFormat="1" ht="12.75">
      <c r="V148" s="38"/>
      <c r="W148" s="38"/>
      <c r="X148" s="39"/>
      <c r="Y148" s="38"/>
    </row>
    <row r="149" spans="22:25" s="7" customFormat="1" ht="12.75">
      <c r="V149" s="38"/>
      <c r="W149" s="38"/>
      <c r="X149" s="39"/>
      <c r="Y149" s="38"/>
    </row>
    <row r="150" spans="22:25" s="7" customFormat="1" ht="12.75">
      <c r="V150" s="38"/>
      <c r="W150" s="38"/>
      <c r="X150" s="39"/>
      <c r="Y150" s="38"/>
    </row>
    <row r="151" spans="22:25" s="7" customFormat="1" ht="12.75">
      <c r="V151" s="38"/>
      <c r="W151" s="38"/>
      <c r="X151" s="39"/>
      <c r="Y151" s="38"/>
    </row>
    <row r="152" spans="22:25" s="7" customFormat="1" ht="12.75">
      <c r="V152" s="38"/>
      <c r="W152" s="38"/>
      <c r="X152" s="39"/>
      <c r="Y152" s="38"/>
    </row>
    <row r="153" spans="22:25" s="7" customFormat="1" ht="12.75">
      <c r="V153" s="38"/>
      <c r="W153" s="38"/>
      <c r="X153" s="39"/>
      <c r="Y153" s="38"/>
    </row>
    <row r="154" spans="22:25" s="7" customFormat="1" ht="12.75">
      <c r="V154" s="38"/>
      <c r="W154" s="38"/>
      <c r="X154" s="39"/>
      <c r="Y154" s="38"/>
    </row>
    <row r="155" spans="22:25" s="7" customFormat="1" ht="12.75">
      <c r="V155" s="38"/>
      <c r="W155" s="38"/>
      <c r="X155" s="39"/>
      <c r="Y155" s="38"/>
    </row>
    <row r="156" spans="22:25" s="7" customFormat="1" ht="12.75">
      <c r="V156" s="38"/>
      <c r="W156" s="38"/>
      <c r="X156" s="39"/>
      <c r="Y156" s="38"/>
    </row>
    <row r="157" spans="22:25" s="7" customFormat="1" ht="12.75">
      <c r="V157" s="38"/>
      <c r="W157" s="38"/>
      <c r="X157" s="39"/>
      <c r="Y157" s="38"/>
    </row>
    <row r="158" spans="22:25" s="7" customFormat="1" ht="12.75">
      <c r="V158" s="38"/>
      <c r="W158" s="38"/>
      <c r="X158" s="39"/>
      <c r="Y158" s="38"/>
    </row>
    <row r="159" spans="22:25" s="7" customFormat="1" ht="12.75">
      <c r="V159" s="38"/>
      <c r="W159" s="38"/>
      <c r="X159" s="39"/>
      <c r="Y159" s="38"/>
    </row>
    <row r="160" spans="22:25" s="7" customFormat="1" ht="12.75">
      <c r="V160" s="38"/>
      <c r="W160" s="38"/>
      <c r="X160" s="39"/>
      <c r="Y160" s="38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</sheetData>
  <mergeCells count="6">
    <mergeCell ref="R1:U1"/>
    <mergeCell ref="V1:Y1"/>
    <mergeCell ref="B1:E1"/>
    <mergeCell ref="F1:I1"/>
    <mergeCell ref="J1:M1"/>
    <mergeCell ref="N1:Q1"/>
  </mergeCell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2019-11-20T20:14:58Z</cp:lastPrinted>
  <dcterms:created xsi:type="dcterms:W3CDTF">2019-11-20T20:03:25Z</dcterms:created>
  <dcterms:modified xsi:type="dcterms:W3CDTF">2019-11-20T20:15:38Z</dcterms:modified>
  <cp:category/>
  <cp:version/>
  <cp:contentType/>
  <cp:contentStatus/>
</cp:coreProperties>
</file>