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65521" windowWidth="11775" windowHeight="9360" activeTab="0"/>
  </bookViews>
  <sheets>
    <sheet name="Perustaulukko" sheetId="1" r:id="rId1"/>
    <sheet name="Eloonjäämis%" sheetId="2" r:id="rId2"/>
    <sheet name="Laskijat" sheetId="3" r:id="rId3"/>
  </sheets>
  <definedNames>
    <definedName name="_xlnm.Print_Titles" localSheetId="0">'Perustaulukko'!$A:$A,'Perustaulukko'!$2:$4</definedName>
  </definedNames>
  <calcPr fullCalcOnLoad="1"/>
</workbook>
</file>

<file path=xl/comments1.xml><?xml version="1.0" encoding="utf-8"?>
<comments xmlns="http://schemas.openxmlformats.org/spreadsheetml/2006/main">
  <authors>
    <author>Esko Gustafsson</author>
  </authors>
  <commentList>
    <comment ref="A132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Lajimäärä on laskettu niistä lajeista, joiden vuosikymmenen keskiarvo on vähintään 0,01. + tarkoittaa, että laji on tavattu vähintään kerran vuosikymmenessä, mutta ei sisälly lajimäärään. Yksittäisen vuoden lajimäärä on oikea. Huomaa kuitenkin, että Loxia sp lasketaan lajiksi. </t>
        </r>
      </text>
    </comment>
    <comment ref="A133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Tässä mukana myös + merkityt lajit, joiden vuosikymmenkeskiarvo ei yllä lukuun 0,01. Nämä lajit on kuitenkin tavattu ko. vuosikymmenellä. Luku ei kuitenkaan ole täysin todellinen, sillä aiemmilta vuosikymmeniltä (1960-1990-luvut) ei ole tiedossa kaikkia harvinaisuushavaintoja. Nämä luvut ovat verrannollisia 2010-luvun lajimäärään solussa G132</t>
        </r>
      </text>
    </comment>
  </commentList>
</comments>
</file>

<file path=xl/sharedStrings.xml><?xml version="1.0" encoding="utf-8"?>
<sst xmlns="http://schemas.openxmlformats.org/spreadsheetml/2006/main" count="677" uniqueCount="319">
  <si>
    <t>LAI</t>
  </si>
  <si>
    <t>Km</t>
  </si>
  <si>
    <t>Merimetso</t>
  </si>
  <si>
    <t>Kyhmyjoutsen</t>
  </si>
  <si>
    <t>Laulujoutsen</t>
  </si>
  <si>
    <t>Sinisorsa</t>
  </si>
  <si>
    <t>Telkkä</t>
  </si>
  <si>
    <t>Isokoskelo</t>
  </si>
  <si>
    <t>Merikotka</t>
  </si>
  <si>
    <t>Kanahaukka</t>
  </si>
  <si>
    <t>Varpushaukka</t>
  </si>
  <si>
    <t>Hiirihaukka</t>
  </si>
  <si>
    <t>Maakotka</t>
  </si>
  <si>
    <t>Pyy</t>
  </si>
  <si>
    <t>Teeri</t>
  </si>
  <si>
    <t>Fasaani</t>
  </si>
  <si>
    <t>Nokikana</t>
  </si>
  <si>
    <t>Harmaalokki</t>
  </si>
  <si>
    <t>Merilokki</t>
  </si>
  <si>
    <t>Kesykyyhky</t>
  </si>
  <si>
    <t>Uuttukyyhky</t>
  </si>
  <si>
    <t>Turkinkyyhky</t>
  </si>
  <si>
    <t>Huuhkaja</t>
  </si>
  <si>
    <t>Lehtopöllö</t>
  </si>
  <si>
    <t>Harmaapäätikka</t>
  </si>
  <si>
    <t>Palokärki</t>
  </si>
  <si>
    <t>Käpytikka</t>
  </si>
  <si>
    <t>Tilhi</t>
  </si>
  <si>
    <t>Koskikara</t>
  </si>
  <si>
    <t>Peukaloinen</t>
  </si>
  <si>
    <t>Punarinta</t>
  </si>
  <si>
    <t>Mustarastas</t>
  </si>
  <si>
    <t>Räkättirastas</t>
  </si>
  <si>
    <t>Punakylkirastas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</si>
  <si>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</si>
  <si>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</si>
  <si>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</si>
  <si>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</si>
  <si>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</si>
  <si>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</si>
  <si>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</si>
  <si>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</si>
  <si>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Puukiipijä</t>
  </si>
  <si>
    <t>Isolepinkäinen</t>
  </si>
  <si>
    <t>Närhi</t>
  </si>
  <si>
    <t>Harakka</t>
  </si>
  <si>
    <t>Naakka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</si>
  <si>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</si>
  <si>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</si>
  <si>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</si>
  <si>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</si>
  <si>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</si>
  <si>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</si>
  <si>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</si>
  <si>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</si>
  <si>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</si>
  <si>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</si>
  <si>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</si>
  <si>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</si>
  <si>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Tundraurpiainen</t>
  </si>
  <si>
    <t>Pikkukäpylintu</t>
  </si>
  <si>
    <t>Käpylintulaji</t>
  </si>
  <si>
    <t>Isokäpylintu</t>
  </si>
  <si>
    <t>Punatulkku</t>
  </si>
  <si>
    <t>Keltasirkku</t>
  </si>
  <si>
    <t>Alli</t>
  </si>
  <si>
    <t>Tukkakoskelo</t>
  </si>
  <si>
    <t>Metso</t>
  </si>
  <si>
    <t>Kalalokki</t>
  </si>
  <si>
    <t>Sepelkyyhky</t>
  </si>
  <si>
    <t>Varpuspöllö</t>
  </si>
  <si>
    <t>Kiuru</t>
  </si>
  <si>
    <t>Pähkinänakkeli</t>
  </si>
  <si>
    <t>KUS</t>
  </si>
  <si>
    <t>KAA</t>
  </si>
  <si>
    <t>Piekana</t>
  </si>
  <si>
    <t>RYM</t>
  </si>
  <si>
    <t>Aasla</t>
  </si>
  <si>
    <t>Pikkutikka</t>
  </si>
  <si>
    <t>Sarvipöllö</t>
  </si>
  <si>
    <t>TUR</t>
  </si>
  <si>
    <t>Seppälä</t>
  </si>
  <si>
    <t>Nokkavarpunen</t>
  </si>
  <si>
    <t>MYN</t>
  </si>
  <si>
    <t>Kevätlaskennat TLY:n alueella</t>
  </si>
  <si>
    <t>Pajusirkku</t>
  </si>
  <si>
    <t>Isolokki</t>
  </si>
  <si>
    <t>Uivelo</t>
  </si>
  <si>
    <t>Pulmunen</t>
  </si>
  <si>
    <t>Hirvensalo</t>
  </si>
  <si>
    <t>Pohjantikka</t>
  </si>
  <si>
    <t>KOS</t>
  </si>
  <si>
    <t>Koivukylä</t>
  </si>
  <si>
    <t>MIE</t>
  </si>
  <si>
    <t>Laajokivarsi</t>
  </si>
  <si>
    <t>Tunturikiuru</t>
  </si>
  <si>
    <t>Brunnila-Röölä</t>
  </si>
  <si>
    <t>UUS</t>
  </si>
  <si>
    <t>Kemira</t>
  </si>
  <si>
    <t>Ampuhaukka</t>
  </si>
  <si>
    <t>YLÄ</t>
  </si>
  <si>
    <t>Vaskijärvi</t>
  </si>
  <si>
    <t>PAR</t>
  </si>
  <si>
    <t>Mustavaris</t>
  </si>
  <si>
    <t>LIE</t>
  </si>
  <si>
    <t>Littoistenjärvi</t>
  </si>
  <si>
    <t xml:space="preserve">RYM </t>
  </si>
  <si>
    <t>Lennart Saari</t>
  </si>
  <si>
    <t>Brunnila</t>
  </si>
  <si>
    <t>RAI</t>
  </si>
  <si>
    <t>PAI</t>
  </si>
  <si>
    <t>Tukkasotka</t>
  </si>
  <si>
    <t>Rauvolanlahti</t>
  </si>
  <si>
    <t>Luhtakana</t>
  </si>
  <si>
    <t>Mustapääkerttu</t>
  </si>
  <si>
    <t>Takakirves</t>
  </si>
  <si>
    <t>Mynälahti</t>
  </si>
  <si>
    <t>Yht. yks/10km</t>
  </si>
  <si>
    <t>Uusintalaskentojen 1966/67-68/69 yks./10km keskiarvo</t>
  </si>
  <si>
    <t>Uusintalaskentojen 1969/70-78/79 yks./10km keskiarvo</t>
  </si>
  <si>
    <t>Uusintalaskentojen 1979/80-88/89 yks./10km keskiarvo</t>
  </si>
  <si>
    <t>Uusintalaskentojen 1989/90-98/99 yks./10km keskiarvo</t>
  </si>
  <si>
    <t>1960-l</t>
  </si>
  <si>
    <t>1970-l</t>
  </si>
  <si>
    <t>1980-l</t>
  </si>
  <si>
    <t>1990-l</t>
  </si>
  <si>
    <t>2000-l</t>
  </si>
  <si>
    <t>Yht. lajeja</t>
  </si>
  <si>
    <t>Yksilöitä jäljellä keväällä syksystä laskien (%)</t>
  </si>
  <si>
    <t>Yksilöitä jäljellä keväällä vuodenvaihteesta laskien (%)</t>
  </si>
  <si>
    <t xml:space="preserve">Lajikohtainen yksilömäärä
/ 10 havainnointikilometriä
</t>
  </si>
  <si>
    <t>Monellako reitillä laji tavattiin</t>
  </si>
  <si>
    <t>Empo-Vuolahti</t>
  </si>
  <si>
    <t>* olen saanut tiedot Luonnontieteellisen keskusmuseon sivuilta</t>
  </si>
  <si>
    <t>*Rainer Grönholm</t>
  </si>
  <si>
    <t>Kevola</t>
  </si>
  <si>
    <t>RUS</t>
  </si>
  <si>
    <t>Keskusta-Merttelä</t>
  </si>
  <si>
    <t>Peltopyy</t>
  </si>
  <si>
    <t>SAU</t>
  </si>
  <si>
    <t>Keskusta</t>
  </si>
  <si>
    <t>Krookila-Metsäaro</t>
  </si>
  <si>
    <t>*Kai Norrdahl</t>
  </si>
  <si>
    <t>Heinäinen</t>
  </si>
  <si>
    <t>Töyhtöhyyppä</t>
  </si>
  <si>
    <t>Yhteensä yksilöitä</t>
  </si>
  <si>
    <t>PII</t>
  </si>
  <si>
    <t>Harvaluoto</t>
  </si>
  <si>
    <t>Helmipöllö</t>
  </si>
  <si>
    <t>*Erkki Hellman</t>
  </si>
  <si>
    <t>Yhteensä lajeja</t>
  </si>
  <si>
    <t>Reitin lajimäärä</t>
  </si>
  <si>
    <t>Reitin yksilömäärä</t>
  </si>
  <si>
    <t>SAL</t>
  </si>
  <si>
    <t>Ollikkala</t>
  </si>
  <si>
    <t>MAR</t>
  </si>
  <si>
    <t>HAL</t>
  </si>
  <si>
    <t>Angelniemi</t>
  </si>
  <si>
    <t>NAA</t>
  </si>
  <si>
    <t>Järämäki-Ihala</t>
  </si>
  <si>
    <t>Lehtokurppa</t>
  </si>
  <si>
    <t>Ruissalo Kuuva</t>
  </si>
  <si>
    <t>Ruissalo, Kuuva</t>
  </si>
  <si>
    <t>Ruissalo Keski</t>
  </si>
  <si>
    <t>Ruissalo, Keski</t>
  </si>
  <si>
    <t>Kanadanhanhi</t>
  </si>
  <si>
    <t>Ruokorauma</t>
  </si>
  <si>
    <t>Kohmo-Pääskyvuori</t>
  </si>
  <si>
    <t>*Petri Vainio</t>
  </si>
  <si>
    <t>Valkoselkätikka</t>
  </si>
  <si>
    <t>Tavi</t>
  </si>
  <si>
    <t>Pohjanpelto</t>
  </si>
  <si>
    <t>*Kim Kuntze</t>
  </si>
  <si>
    <t>*Jari Kårlund ja Raino Suni</t>
  </si>
  <si>
    <t>Sinisuohaukka</t>
  </si>
  <si>
    <t>Taviokuurna</t>
  </si>
  <si>
    <t>Kiparluoto</t>
  </si>
  <si>
    <t>Harmaahaikara</t>
  </si>
  <si>
    <t>Pähkinähakki</t>
  </si>
  <si>
    <t>Tuulihaukka</t>
  </si>
  <si>
    <t>Uusintalaskentojen 1999/00-08/09 yks./10km keskiarvo</t>
  </si>
  <si>
    <t>Kalanti kk</t>
  </si>
  <si>
    <t>*Rauno Laine</t>
  </si>
  <si>
    <t>Vahto</t>
  </si>
  <si>
    <t>TAI</t>
  </si>
  <si>
    <t>Keskusta-Kolkanaukko</t>
  </si>
  <si>
    <t>Naurulokki</t>
  </si>
  <si>
    <t>Jorma Kirjonen</t>
  </si>
  <si>
    <t>Lajikohtainen yksilömäärä/ 10 havainnointikilometriä</t>
  </si>
  <si>
    <t>Lapasotka</t>
  </si>
  <si>
    <t>Riskilä</t>
  </si>
  <si>
    <t>Prunkila</t>
  </si>
  <si>
    <t>Ensimmäisenä minulle havainnot ilmoittaneen henkilön nimi. Varmasti muitakin laskijoita on ollut mukana joillakin reiteillä</t>
  </si>
  <si>
    <t>*Timo Kurki</t>
  </si>
  <si>
    <t>*Olli Kanerva, Ville Räihä</t>
  </si>
  <si>
    <t>KOR</t>
  </si>
  <si>
    <t>Utö</t>
  </si>
  <si>
    <t>Muuttohaukka</t>
  </si>
  <si>
    <t>Hiiripöllö</t>
  </si>
  <si>
    <t>ASK</t>
  </si>
  <si>
    <t>Louhisaari</t>
  </si>
  <si>
    <t>Pikku-uikku</t>
  </si>
  <si>
    <t>+</t>
  </si>
  <si>
    <t>Valkoposkihanhi</t>
  </si>
  <si>
    <t>Punasotka</t>
  </si>
  <si>
    <t>Haahka</t>
  </si>
  <si>
    <t>Mustalintu</t>
  </si>
  <si>
    <t>Jänkäkurppa</t>
  </si>
  <si>
    <t>Niittykirvinen</t>
  </si>
  <si>
    <t>Rautiainen</t>
  </si>
  <si>
    <t>Kulorastas</t>
  </si>
  <si>
    <t>Vuorihemppo</t>
  </si>
  <si>
    <t>Silkkiuikku</t>
  </si>
  <si>
    <t>Jänkakurppa</t>
  </si>
  <si>
    <t>Pilkkasiipi</t>
  </si>
  <si>
    <t>Ruokki</t>
  </si>
  <si>
    <t>NAU</t>
  </si>
  <si>
    <t>Ängsö</t>
  </si>
  <si>
    <t>Selkälokki</t>
  </si>
  <si>
    <t>*Heikki Lehtonen</t>
  </si>
  <si>
    <t>*Juha Kylänpää</t>
  </si>
  <si>
    <t>Muhkuri</t>
  </si>
  <si>
    <t>Jarmo Laine, Emma Kosonen</t>
  </si>
  <si>
    <t>2010-l</t>
  </si>
  <si>
    <t>Kaanaa-Pirilä</t>
  </si>
  <si>
    <t>*Harri Päivärinta</t>
  </si>
  <si>
    <t>MEL</t>
  </si>
  <si>
    <t>Tuohimaa</t>
  </si>
  <si>
    <t>Erkki Kallio</t>
  </si>
  <si>
    <t>ALA</t>
  </si>
  <si>
    <t>Koskenkylä</t>
  </si>
  <si>
    <t>*Pekka Salmi, Laine Petri, Juhani Salmi</t>
  </si>
  <si>
    <t>*Arvi Uotila, Jarmo Boman</t>
  </si>
  <si>
    <t>*Raimo Uusitalo</t>
  </si>
  <si>
    <t>Merisirri</t>
  </si>
  <si>
    <t>Luotokirvinen</t>
  </si>
  <si>
    <t>Kettusirkku</t>
  </si>
  <si>
    <t>Uusintalaskentojen 2009/10-12/13 yks./10km keskiarvo</t>
  </si>
  <si>
    <t>Merihanhi</t>
  </si>
  <si>
    <t>Pikkujoutsen</t>
  </si>
  <si>
    <t>*Ina-Sabrina Tirri</t>
  </si>
  <si>
    <t>Keskusta-Parsila</t>
  </si>
  <si>
    <t>KEM</t>
  </si>
  <si>
    <t>Sandö</t>
  </si>
  <si>
    <t>*Jari Kårlund</t>
  </si>
  <si>
    <t>TAR</t>
  </si>
  <si>
    <t>*Pekka Alho, Tom Lindbom</t>
  </si>
  <si>
    <t>*Markku Hyvönen, Reko Leino</t>
  </si>
  <si>
    <t>Heisala</t>
  </si>
  <si>
    <t>*Koskela Tapio, Talja Kristiina, Sihvo Kirsi, Korhonen Markku</t>
  </si>
  <si>
    <t>MAS</t>
  </si>
  <si>
    <t>Ohensaari</t>
  </si>
  <si>
    <t>*Juuti Jyri, Juuti Elmeri</t>
  </si>
  <si>
    <t>*Koskinen Ari, Koskinen Kaija, Kankare Kai, Tiihonen Kirsi</t>
  </si>
  <si>
    <t>Esko Gustafsson</t>
  </si>
  <si>
    <t>Metsähanhi</t>
  </si>
  <si>
    <t>Kurki</t>
  </si>
  <si>
    <t>SÄR</t>
  </si>
  <si>
    <t>Förby-Finby</t>
  </si>
  <si>
    <t>*Ekblom Hannu, Ekblom Raija, Loivaranta Pekka, Loivaranta Aino, Helle Timo, Koskinen Kalevi</t>
  </si>
  <si>
    <t>Vuoden 2015 määrä suhteessa 2010-luvun keskiarvoon</t>
  </si>
  <si>
    <t>DRA</t>
  </si>
  <si>
    <t>Kasnäs</t>
  </si>
  <si>
    <t>*Raimo Hyvönen</t>
  </si>
  <si>
    <t>Laulurastas</t>
  </si>
  <si>
    <t>Lapinsirkku</t>
  </si>
  <si>
    <t>Yks/10 reittikm laskennassa
 syksyllä 2014</t>
  </si>
  <si>
    <t>Yks/10 reittikm 
vuodenvaihteessa 2014/15</t>
  </si>
  <si>
    <t>Yks/10 reittikm 
kevätlaskennassa 2015</t>
  </si>
  <si>
    <t>*Jorma Tenovuo ja viisi muuta henkilöä</t>
  </si>
  <si>
    <t>*Rainer Grönholm, Kimmo Jarpa, Rolf Karlson, Timo Elovaara</t>
  </si>
  <si>
    <t>Veitenmäki</t>
  </si>
  <si>
    <t>*Ilkka Laitinen</t>
  </si>
  <si>
    <t>Esko Gustafsson, Veijo Peltola</t>
  </si>
  <si>
    <t>Osmo Kivivuori, Kari Ahtiainen</t>
  </si>
  <si>
    <t>*Uppstu Peter, Sirkiä Päivi</t>
  </si>
  <si>
    <t>Ruissalo</t>
  </si>
  <si>
    <t>Suorsala</t>
  </si>
  <si>
    <t>*Päivi Sirkiä, Uppstu Peter</t>
  </si>
  <si>
    <t>*Lehtonen Jouko, Lehtonen Pirkko</t>
  </si>
  <si>
    <t>*Ilona Heiskari, Petteri Heiskari</t>
  </si>
  <si>
    <t>*Esa Lehikoinen, Marketta Lehikoinen</t>
  </si>
  <si>
    <t>Hauninen</t>
  </si>
  <si>
    <t>*Timo Lainema</t>
  </si>
  <si>
    <t>Halinen III</t>
  </si>
  <si>
    <t>*Peter Uppstu, Mia Rönkä</t>
  </si>
  <si>
    <t>Kupittaa</t>
  </si>
  <si>
    <t>*Sebastian Andrejeff</t>
  </si>
  <si>
    <t>Luonnonmaa</t>
  </si>
  <si>
    <t>*Ismo Hyvärinen</t>
  </si>
  <si>
    <t>*Arvi Uotila</t>
  </si>
  <si>
    <t>NOU</t>
  </si>
  <si>
    <t>Palo</t>
  </si>
  <si>
    <t>*Kari Lehtonen ja yksi muu laskija</t>
  </si>
  <si>
    <t>*Kai Kankare, Koskinen Ari, Koskinen Kaija, Tiihonen Kirsi</t>
  </si>
  <si>
    <t>*Seppo Kallio, Veli-Matti Suominen</t>
  </si>
  <si>
    <t>Vartsala</t>
  </si>
  <si>
    <t>Stortervo-Mågby</t>
  </si>
  <si>
    <t>*Tom Ahlström</t>
  </si>
  <si>
    <t>SUO</t>
  </si>
  <si>
    <t>Laidike</t>
  </si>
  <si>
    <t>*Timo Leino, Soitula Seppo</t>
  </si>
  <si>
    <t>Katariinanlaakso-Ala-Lemu</t>
  </si>
  <si>
    <t xml:space="preserve">*Raimo Lehtonen </t>
  </si>
  <si>
    <t>*Jari Lähteenoja, Seppo Sällylä</t>
  </si>
  <si>
    <t>Röödilä</t>
  </si>
  <si>
    <t>*Timo Nurmi</t>
  </si>
  <si>
    <t>Kunstenniemi</t>
  </si>
  <si>
    <t>*Jukka Lehtinen</t>
  </si>
  <si>
    <t>Satama</t>
  </si>
  <si>
    <t>*Kari Saari, Tuula Saari</t>
  </si>
  <si>
    <t>Sirkkula</t>
  </si>
  <si>
    <t>Golfkenttä</t>
  </si>
  <si>
    <t>*Airikkala Kari, Lukin Aila</t>
  </si>
  <si>
    <t>Halikonlahti</t>
  </si>
  <si>
    <t>Attu</t>
  </si>
  <si>
    <t>*Kaj-Ove Pettersson, Marcus Duncker, Bertil Blomqvist</t>
  </si>
  <si>
    <t>Halinen-Lonttinen</t>
  </si>
  <si>
    <t>*Timo Leino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</si>
</sst>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euro&quot;;\-#,##0\ &quot;euro&quot;"/>
    <numFmt numFmtId="173" formatCode="#,##0\ &quot;euro&quot;;[Red]\-#,##0\ &quot;euro&quot;"/>
    <numFmt numFmtId="174" formatCode="#,##0.00\ &quot;euro&quot;;\-#,##0.00\ &quot;euro&quot;"/>
    <numFmt numFmtId="175" formatCode="#,##0.00\ &quot;euro&quot;;[Red]\-#,##0.00\ &quot;euro&quot;"/>
    <numFmt numFmtId="176" formatCode="_-* #,##0\ &quot;euro&quot;_-;\-* #,##0\ &quot;euro&quot;_-;_-* &quot;-&quot;\ &quot;euro&quot;_-;_-@_-"/>
    <numFmt numFmtId="177" formatCode="_-* #,##0\ _e_u_r_o_-;\-* #,##0\ _e_u_r_o_-;_-* &quot;-&quot;\ _e_u_r_o_-;_-@_-"/>
    <numFmt numFmtId="178" formatCode="_-* #,##0.00\ &quot;euro&quot;_-;\-* #,##0.00\ &quot;euro&quot;_-;_-* &quot;-&quot;??\ &quot;euro&quot;_-;_-@_-"/>
    <numFmt numFmtId="179" formatCode="_-* #,##0.00\ _e_u_r_o_-;\-* #,##0.00\ _e_u_r_o_-;_-* &quot;-&quot;??\ _e_u_r_o_-;_-@_-"/>
    <numFmt numFmtId="180" formatCode="0.0"/>
    <numFmt numFmtId="181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8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80" fontId="0" fillId="0" borderId="3" xfId="0" applyNumberFormat="1" applyFill="1" applyBorder="1" applyAlignment="1">
      <alignment/>
    </xf>
    <xf numFmtId="180" fontId="0" fillId="0" borderId="4" xfId="0" applyNumberFormat="1" applyBorder="1" applyAlignment="1">
      <alignment/>
    </xf>
    <xf numFmtId="180" fontId="0" fillId="0" borderId="3" xfId="0" applyNumberFormat="1" applyFont="1" applyBorder="1" applyAlignment="1">
      <alignment/>
    </xf>
    <xf numFmtId="180" fontId="0" fillId="0" borderId="3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textRotation="90" wrapText="1"/>
    </xf>
    <xf numFmtId="2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 horizontal="center" textRotation="90" wrapText="1"/>
    </xf>
    <xf numFmtId="1" fontId="0" fillId="0" borderId="1" xfId="0" applyNumberFormat="1" applyBorder="1" applyAlignment="1">
      <alignment/>
    </xf>
    <xf numFmtId="0" fontId="5" fillId="0" borderId="0" xfId="0" applyFont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1" fontId="1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1" fontId="0" fillId="0" borderId="8" xfId="0" applyNumberForma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2" fontId="0" fillId="0" borderId="6" xfId="0" applyNumberFormat="1" applyBorder="1" applyAlignment="1">
      <alignment/>
    </xf>
    <xf numFmtId="1" fontId="1" fillId="0" borderId="13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 wrapText="1"/>
    </xf>
    <xf numFmtId="0" fontId="0" fillId="0" borderId="0" xfId="0" applyFont="1" applyBorder="1" applyAlignment="1">
      <alignment horizontal="center" textRotation="90" wrapText="1"/>
    </xf>
    <xf numFmtId="0" fontId="1" fillId="0" borderId="0" xfId="0" applyFont="1" applyFill="1" applyAlignment="1">
      <alignment/>
    </xf>
    <xf numFmtId="2" fontId="0" fillId="2" borderId="2" xfId="0" applyNumberFormat="1" applyFill="1" applyBorder="1" applyAlignment="1">
      <alignment/>
    </xf>
    <xf numFmtId="1" fontId="0" fillId="0" borderId="7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180" fontId="0" fillId="0" borderId="2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textRotation="90" wrapText="1"/>
    </xf>
    <xf numFmtId="0" fontId="0" fillId="0" borderId="0" xfId="0" applyAlignment="1">
      <alignment horizontal="center" vertical="center" textRotation="90" wrapText="1"/>
    </xf>
    <xf numFmtId="1" fontId="0" fillId="0" borderId="0" xfId="0" applyNumberFormat="1" applyFont="1" applyFill="1" applyBorder="1" applyAlignment="1">
      <alignment/>
    </xf>
    <xf numFmtId="0" fontId="0" fillId="0" borderId="3" xfId="0" applyFont="1" applyBorder="1" applyAlignment="1" quotePrefix="1">
      <alignment/>
    </xf>
    <xf numFmtId="0" fontId="0" fillId="0" borderId="10" xfId="0" applyFont="1" applyBorder="1" applyAlignment="1" quotePrefix="1">
      <alignment/>
    </xf>
    <xf numFmtId="0" fontId="0" fillId="0" borderId="7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0" fontId="0" fillId="0" borderId="11" xfId="0" applyFont="1" applyBorder="1" applyAlignment="1" quotePrefix="1">
      <alignment horizontal="center"/>
    </xf>
    <xf numFmtId="2" fontId="0" fillId="0" borderId="7" xfId="0" applyNumberFormat="1" applyFont="1" applyBorder="1" applyAlignment="1" quotePrefix="1">
      <alignment horizontal="center"/>
    </xf>
    <xf numFmtId="0" fontId="0" fillId="0" borderId="7" xfId="0" applyFont="1" applyBorder="1" applyAlignment="1" quotePrefix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3" xfId="0" applyFont="1" applyBorder="1" applyAlignment="1" quotePrefix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Alignment="1">
      <alignment/>
    </xf>
    <xf numFmtId="1" fontId="0" fillId="2" borderId="11" xfId="0" applyNumberFormat="1" applyFill="1" applyBorder="1" applyAlignment="1">
      <alignment/>
    </xf>
    <xf numFmtId="1" fontId="0" fillId="2" borderId="14" xfId="0" applyNumberFormat="1" applyFill="1" applyBorder="1" applyAlignment="1">
      <alignment/>
    </xf>
    <xf numFmtId="1" fontId="0" fillId="2" borderId="15" xfId="0" applyNumberForma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0" fillId="0" borderId="3" xfId="0" applyNumberFormat="1" applyFont="1" applyBorder="1" applyAlignment="1">
      <alignment/>
    </xf>
    <xf numFmtId="0" fontId="0" fillId="0" borderId="11" xfId="0" applyFont="1" applyFill="1" applyBorder="1" applyAlignment="1">
      <alignment horizontal="center" vertical="center" textRotation="90" wrapText="1"/>
    </xf>
    <xf numFmtId="180" fontId="0" fillId="2" borderId="18" xfId="0" applyNumberFormat="1" applyFill="1" applyBorder="1" applyAlignment="1">
      <alignment/>
    </xf>
    <xf numFmtId="180" fontId="0" fillId="2" borderId="0" xfId="0" applyNumberFormat="1" applyFill="1" applyBorder="1" applyAlignment="1">
      <alignment/>
    </xf>
    <xf numFmtId="1" fontId="0" fillId="3" borderId="14" xfId="0" applyNumberFormat="1" applyFill="1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dxfs count="1">
    <dxf>
      <font>
        <b/>
        <i val="0"/>
        <strike val="0"/>
        <color auto="1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3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6" sqref="Q6"/>
    </sheetView>
  </sheetViews>
  <sheetFormatPr defaultColWidth="5.7109375" defaultRowHeight="12.75"/>
  <cols>
    <col min="1" max="1" width="17.140625" style="1" customWidth="1"/>
    <col min="2" max="7" width="5.7109375" style="1" customWidth="1"/>
    <col min="8" max="15" width="6.57421875" style="0" customWidth="1"/>
    <col min="16" max="16" width="7.28125" style="0" customWidth="1"/>
    <col min="17" max="17" width="6.57421875" style="0" customWidth="1"/>
    <col min="18" max="19" width="6.57421875" style="63" customWidth="1"/>
    <col min="20" max="20" width="6.57421875" style="0" customWidth="1"/>
    <col min="21" max="21" width="6.57421875" style="0" bestFit="1" customWidth="1"/>
    <col min="22" max="26" width="6.57421875" style="0" customWidth="1"/>
  </cols>
  <sheetData>
    <row r="1" ht="12.75">
      <c r="A1" s="1" t="s">
        <v>84</v>
      </c>
    </row>
    <row r="2" spans="1:83" s="4" customFormat="1" ht="129.75" customHeight="1">
      <c r="A2" s="3"/>
      <c r="B2" s="22" t="s">
        <v>118</v>
      </c>
      <c r="C2" s="22" t="s">
        <v>119</v>
      </c>
      <c r="D2" s="22" t="s">
        <v>120</v>
      </c>
      <c r="E2" s="22" t="s">
        <v>121</v>
      </c>
      <c r="F2" s="22" t="s">
        <v>180</v>
      </c>
      <c r="G2" s="22" t="s">
        <v>237</v>
      </c>
      <c r="H2" s="67" t="s">
        <v>188</v>
      </c>
      <c r="I2" s="67" t="s">
        <v>188</v>
      </c>
      <c r="J2" s="67" t="s">
        <v>188</v>
      </c>
      <c r="K2" s="67" t="s">
        <v>188</v>
      </c>
      <c r="L2" s="67" t="s">
        <v>188</v>
      </c>
      <c r="M2" s="80" t="s">
        <v>130</v>
      </c>
      <c r="N2" s="80" t="s">
        <v>131</v>
      </c>
      <c r="O2" s="80" t="s">
        <v>145</v>
      </c>
      <c r="P2" s="89" t="s">
        <v>260</v>
      </c>
      <c r="Q2" s="51" t="s">
        <v>230</v>
      </c>
      <c r="R2" s="66" t="s">
        <v>200</v>
      </c>
      <c r="S2" s="66" t="s">
        <v>262</v>
      </c>
      <c r="T2" s="51" t="s">
        <v>157</v>
      </c>
      <c r="U2" s="50" t="s">
        <v>132</v>
      </c>
      <c r="V2" s="50" t="s">
        <v>302</v>
      </c>
      <c r="W2" s="50" t="s">
        <v>171</v>
      </c>
      <c r="X2" s="50" t="s">
        <v>271</v>
      </c>
      <c r="Y2" s="50" t="s">
        <v>243</v>
      </c>
      <c r="Z2" s="50" t="s">
        <v>196</v>
      </c>
      <c r="AA2" s="50" t="s">
        <v>92</v>
      </c>
      <c r="AB2" s="50" t="s">
        <v>176</v>
      </c>
      <c r="AC2" s="50" t="s">
        <v>296</v>
      </c>
      <c r="AD2" s="49" t="s">
        <v>81</v>
      </c>
      <c r="AE2" s="49" t="s">
        <v>105</v>
      </c>
      <c r="AF2" s="49" t="s">
        <v>140</v>
      </c>
      <c r="AG2" s="49" t="s">
        <v>251</v>
      </c>
      <c r="AH2" s="49" t="s">
        <v>227</v>
      </c>
      <c r="AI2" s="49" t="s">
        <v>94</v>
      </c>
      <c r="AJ2" s="49" t="s">
        <v>116</v>
      </c>
      <c r="AK2" s="49" t="s">
        <v>241</v>
      </c>
      <c r="AL2" s="49" t="s">
        <v>277</v>
      </c>
      <c r="AM2" s="49" t="s">
        <v>288</v>
      </c>
      <c r="AN2" s="49" t="s">
        <v>309</v>
      </c>
      <c r="AO2" s="49" t="s">
        <v>217</v>
      </c>
      <c r="AP2" s="49" t="s">
        <v>292</v>
      </c>
      <c r="AQ2" s="49" t="s">
        <v>135</v>
      </c>
      <c r="AR2" s="49" t="s">
        <v>315</v>
      </c>
      <c r="AS2" s="49" t="s">
        <v>248</v>
      </c>
      <c r="AT2" s="49" t="s">
        <v>297</v>
      </c>
      <c r="AU2" s="49" t="s">
        <v>147</v>
      </c>
      <c r="AV2" s="49" t="s">
        <v>282</v>
      </c>
      <c r="AW2" s="49" t="s">
        <v>159</v>
      </c>
      <c r="AX2" s="49" t="s">
        <v>224</v>
      </c>
      <c r="AY2" s="49" t="s">
        <v>141</v>
      </c>
      <c r="AZ2" s="49" t="s">
        <v>137</v>
      </c>
      <c r="BA2" s="49" t="s">
        <v>183</v>
      </c>
      <c r="BB2" s="49" t="s">
        <v>77</v>
      </c>
      <c r="BC2" s="49" t="s">
        <v>96</v>
      </c>
      <c r="BD2" s="49" t="s">
        <v>143</v>
      </c>
      <c r="BE2" s="49" t="s">
        <v>307</v>
      </c>
      <c r="BF2" s="49" t="s">
        <v>166</v>
      </c>
      <c r="BG2" s="49" t="s">
        <v>305</v>
      </c>
      <c r="BH2" s="49" t="s">
        <v>314</v>
      </c>
      <c r="BI2" s="49" t="s">
        <v>140</v>
      </c>
      <c r="BJ2" s="49" t="s">
        <v>154</v>
      </c>
      <c r="BK2" s="49" t="s">
        <v>311</v>
      </c>
      <c r="BL2" s="49" t="s">
        <v>140</v>
      </c>
      <c r="BM2" s="49" t="s">
        <v>300</v>
      </c>
      <c r="BN2" s="49" t="s">
        <v>258</v>
      </c>
      <c r="BO2" s="49" t="s">
        <v>185</v>
      </c>
      <c r="BP2" s="49" t="s">
        <v>191</v>
      </c>
      <c r="BQ2" s="49" t="s">
        <v>284</v>
      </c>
      <c r="BR2" s="49" t="s">
        <v>317</v>
      </c>
      <c r="BS2" s="49" t="s">
        <v>89</v>
      </c>
      <c r="BT2" s="49" t="s">
        <v>167</v>
      </c>
      <c r="BU2" s="49" t="s">
        <v>286</v>
      </c>
      <c r="BV2" s="49" t="s">
        <v>221</v>
      </c>
      <c r="BW2" s="49" t="s">
        <v>112</v>
      </c>
      <c r="BX2" s="49" t="s">
        <v>276</v>
      </c>
      <c r="BY2" s="49" t="s">
        <v>163</v>
      </c>
      <c r="BZ2" s="49" t="s">
        <v>161</v>
      </c>
      <c r="CA2" s="49" t="s">
        <v>115</v>
      </c>
      <c r="CB2" s="49" t="s">
        <v>312</v>
      </c>
      <c r="CC2" s="49" t="s">
        <v>181</v>
      </c>
      <c r="CD2" s="49" t="s">
        <v>98</v>
      </c>
      <c r="CE2" s="49" t="s">
        <v>101</v>
      </c>
    </row>
    <row r="3" spans="1:83" s="6" customFormat="1" ht="12.75">
      <c r="A3" s="5"/>
      <c r="B3" s="86" t="s">
        <v>122</v>
      </c>
      <c r="C3" s="79" t="s">
        <v>123</v>
      </c>
      <c r="D3" s="87" t="s">
        <v>124</v>
      </c>
      <c r="E3" s="79" t="s">
        <v>125</v>
      </c>
      <c r="F3" s="39" t="s">
        <v>126</v>
      </c>
      <c r="G3" s="79" t="s">
        <v>223</v>
      </c>
      <c r="H3" s="26">
        <v>2010</v>
      </c>
      <c r="I3" s="26">
        <v>2011</v>
      </c>
      <c r="J3" s="26">
        <v>2012</v>
      </c>
      <c r="K3" s="26">
        <v>2013</v>
      </c>
      <c r="L3" s="26">
        <v>2014</v>
      </c>
      <c r="M3" s="81">
        <v>2015</v>
      </c>
      <c r="N3" s="81">
        <v>2015</v>
      </c>
      <c r="O3" s="81">
        <v>2015</v>
      </c>
      <c r="P3" s="26"/>
      <c r="Q3" s="26" t="s">
        <v>229</v>
      </c>
      <c r="R3" s="64" t="s">
        <v>199</v>
      </c>
      <c r="S3" s="64" t="s">
        <v>261</v>
      </c>
      <c r="T3" s="26" t="s">
        <v>156</v>
      </c>
      <c r="U3" s="6" t="s">
        <v>74</v>
      </c>
      <c r="V3" s="6" t="s">
        <v>74</v>
      </c>
      <c r="W3" s="6" t="s">
        <v>74</v>
      </c>
      <c r="X3" s="6" t="s">
        <v>74</v>
      </c>
      <c r="Y3" s="6" t="s">
        <v>242</v>
      </c>
      <c r="Z3" s="6" t="s">
        <v>195</v>
      </c>
      <c r="AA3" s="6" t="s">
        <v>91</v>
      </c>
      <c r="AB3" s="6" t="s">
        <v>73</v>
      </c>
      <c r="AC3" s="6" t="s">
        <v>73</v>
      </c>
      <c r="AD3" s="6" t="s">
        <v>0</v>
      </c>
      <c r="AE3" s="6" t="s">
        <v>104</v>
      </c>
      <c r="AF3" s="6" t="s">
        <v>155</v>
      </c>
      <c r="AG3" s="6" t="s">
        <v>250</v>
      </c>
      <c r="AH3" s="6" t="s">
        <v>226</v>
      </c>
      <c r="AI3" s="6" t="s">
        <v>93</v>
      </c>
      <c r="AJ3" s="6" t="s">
        <v>93</v>
      </c>
      <c r="AK3" s="6" t="s">
        <v>83</v>
      </c>
      <c r="AL3" s="6" t="s">
        <v>83</v>
      </c>
      <c r="AM3" s="6" t="s">
        <v>158</v>
      </c>
      <c r="AN3" s="6" t="s">
        <v>158</v>
      </c>
      <c r="AO3" s="6" t="s">
        <v>216</v>
      </c>
      <c r="AP3" s="6" t="s">
        <v>291</v>
      </c>
      <c r="AQ3" s="6" t="s">
        <v>110</v>
      </c>
      <c r="AR3" s="6" t="s">
        <v>102</v>
      </c>
      <c r="AS3" s="6" t="s">
        <v>102</v>
      </c>
      <c r="AT3" s="6" t="s">
        <v>102</v>
      </c>
      <c r="AU3" s="6" t="s">
        <v>146</v>
      </c>
      <c r="AV3" s="6" t="s">
        <v>109</v>
      </c>
      <c r="AW3" s="6" t="s">
        <v>109</v>
      </c>
      <c r="AX3" s="6" t="s">
        <v>109</v>
      </c>
      <c r="AY3" s="6" t="s">
        <v>109</v>
      </c>
      <c r="AZ3" s="6" t="s">
        <v>136</v>
      </c>
      <c r="BA3" s="6" t="s">
        <v>136</v>
      </c>
      <c r="BB3" s="6" t="s">
        <v>76</v>
      </c>
      <c r="BC3" s="6" t="s">
        <v>76</v>
      </c>
      <c r="BD3" s="6" t="s">
        <v>76</v>
      </c>
      <c r="BE3" s="6" t="s">
        <v>76</v>
      </c>
      <c r="BF3" s="6" t="s">
        <v>76</v>
      </c>
      <c r="BG3" s="6" t="s">
        <v>76</v>
      </c>
      <c r="BH3" s="6" t="s">
        <v>153</v>
      </c>
      <c r="BI3" s="6" t="s">
        <v>153</v>
      </c>
      <c r="BJ3" s="6" t="s">
        <v>153</v>
      </c>
      <c r="BK3" s="6" t="s">
        <v>153</v>
      </c>
      <c r="BL3" s="6" t="s">
        <v>139</v>
      </c>
      <c r="BM3" s="6" t="s">
        <v>299</v>
      </c>
      <c r="BN3" s="6" t="s">
        <v>257</v>
      </c>
      <c r="BO3" s="6" t="s">
        <v>184</v>
      </c>
      <c r="BP3" s="6" t="s">
        <v>245</v>
      </c>
      <c r="BQ3" s="6" t="s">
        <v>80</v>
      </c>
      <c r="BR3" s="6" t="s">
        <v>80</v>
      </c>
      <c r="BS3" s="6" t="s">
        <v>80</v>
      </c>
      <c r="BT3" s="6" t="s">
        <v>80</v>
      </c>
      <c r="BU3" s="6" t="s">
        <v>80</v>
      </c>
      <c r="BV3" s="6" t="s">
        <v>80</v>
      </c>
      <c r="BW3" s="6" t="s">
        <v>80</v>
      </c>
      <c r="BX3" s="6" t="s">
        <v>80</v>
      </c>
      <c r="BY3" s="6" t="s">
        <v>80</v>
      </c>
      <c r="BZ3" s="6" t="s">
        <v>80</v>
      </c>
      <c r="CA3" s="6" t="s">
        <v>80</v>
      </c>
      <c r="CB3" s="6" t="s">
        <v>97</v>
      </c>
      <c r="CC3" s="6" t="s">
        <v>97</v>
      </c>
      <c r="CD3" s="6" t="s">
        <v>97</v>
      </c>
      <c r="CE3" s="6" t="s">
        <v>100</v>
      </c>
    </row>
    <row r="4" spans="1:83" ht="12.75">
      <c r="A4" s="13" t="s">
        <v>1</v>
      </c>
      <c r="B4" s="40">
        <v>253</v>
      </c>
      <c r="C4" s="41">
        <v>380</v>
      </c>
      <c r="D4" s="13">
        <v>384</v>
      </c>
      <c r="E4" s="41">
        <v>411</v>
      </c>
      <c r="F4" s="54">
        <v>479.7</v>
      </c>
      <c r="G4" s="54">
        <f>(H4+I4+J4+K4+L4)/5</f>
        <v>526.28</v>
      </c>
      <c r="H4" s="28">
        <v>607</v>
      </c>
      <c r="I4" s="28">
        <v>509</v>
      </c>
      <c r="J4" s="28">
        <v>495.2</v>
      </c>
      <c r="K4" s="28">
        <v>491.7</v>
      </c>
      <c r="L4" s="28">
        <v>528.5</v>
      </c>
      <c r="M4" s="82">
        <f>SUM(O4)</f>
        <v>664.6</v>
      </c>
      <c r="N4" s="82">
        <f>COUNT(Q4:CE4)</f>
        <v>67</v>
      </c>
      <c r="O4" s="82">
        <f>SUM(Q4:IV4)</f>
        <v>664.6</v>
      </c>
      <c r="P4" s="20"/>
      <c r="Q4" s="59">
        <v>10</v>
      </c>
      <c r="R4" s="16">
        <v>13.2</v>
      </c>
      <c r="S4" s="16">
        <v>12</v>
      </c>
      <c r="T4" s="14">
        <v>11</v>
      </c>
      <c r="U4" s="14">
        <v>12</v>
      </c>
      <c r="V4" s="14">
        <v>13.6</v>
      </c>
      <c r="W4" s="14">
        <v>10.2</v>
      </c>
      <c r="X4" s="14">
        <v>10</v>
      </c>
      <c r="Y4" s="14">
        <v>5.7</v>
      </c>
      <c r="Z4" s="14">
        <v>7</v>
      </c>
      <c r="AA4" s="14">
        <v>11</v>
      </c>
      <c r="AB4" s="14">
        <v>10.6</v>
      </c>
      <c r="AC4" s="14">
        <v>9.5</v>
      </c>
      <c r="AD4" s="13">
        <v>11.6</v>
      </c>
      <c r="AE4" s="13">
        <v>8.3</v>
      </c>
      <c r="AF4" s="18">
        <v>11</v>
      </c>
      <c r="AG4" s="18">
        <v>5.1</v>
      </c>
      <c r="AH4" s="18">
        <v>10.6</v>
      </c>
      <c r="AI4" s="16">
        <v>11.3</v>
      </c>
      <c r="AJ4" s="16">
        <v>7.3</v>
      </c>
      <c r="AK4" s="16">
        <v>11.6</v>
      </c>
      <c r="AL4" s="16">
        <v>9.8</v>
      </c>
      <c r="AM4" s="16">
        <v>13.2</v>
      </c>
      <c r="AN4" s="16">
        <v>13</v>
      </c>
      <c r="AO4" s="16">
        <v>3.8</v>
      </c>
      <c r="AP4" s="16">
        <v>12.9</v>
      </c>
      <c r="AQ4" s="16">
        <v>12.4</v>
      </c>
      <c r="AR4" s="16">
        <v>10.5</v>
      </c>
      <c r="AS4" s="16">
        <v>11.5</v>
      </c>
      <c r="AT4" s="16">
        <v>11.5</v>
      </c>
      <c r="AU4" s="16">
        <v>10.7</v>
      </c>
      <c r="AV4" s="16">
        <v>9.3</v>
      </c>
      <c r="AW4" s="14">
        <v>9.3</v>
      </c>
      <c r="AX4" s="14">
        <v>12</v>
      </c>
      <c r="AY4" s="14">
        <v>6.2</v>
      </c>
      <c r="AZ4" s="14">
        <v>11</v>
      </c>
      <c r="BA4" s="14">
        <v>9.2</v>
      </c>
      <c r="BB4" s="14">
        <v>31</v>
      </c>
      <c r="BC4" s="14">
        <v>10.7</v>
      </c>
      <c r="BD4" s="14">
        <v>10.4</v>
      </c>
      <c r="BE4" s="14">
        <v>16.6</v>
      </c>
      <c r="BF4" s="14">
        <v>10.5</v>
      </c>
      <c r="BG4" s="14">
        <v>7</v>
      </c>
      <c r="BH4" s="14">
        <v>6</v>
      </c>
      <c r="BI4" s="14">
        <v>10</v>
      </c>
      <c r="BJ4" s="14">
        <v>6</v>
      </c>
      <c r="BK4" s="14">
        <v>5.7</v>
      </c>
      <c r="BL4" s="14">
        <v>7.6</v>
      </c>
      <c r="BM4" s="14">
        <v>15</v>
      </c>
      <c r="BN4" s="14">
        <v>7.1</v>
      </c>
      <c r="BO4" s="14">
        <v>8</v>
      </c>
      <c r="BP4" s="14">
        <v>12</v>
      </c>
      <c r="BQ4" s="14">
        <v>6.4</v>
      </c>
      <c r="BR4" s="14">
        <v>10</v>
      </c>
      <c r="BS4" s="14">
        <v>7.6</v>
      </c>
      <c r="BT4" s="14">
        <v>9.4</v>
      </c>
      <c r="BU4" s="14">
        <v>8.9</v>
      </c>
      <c r="BV4" s="14">
        <v>7.5</v>
      </c>
      <c r="BW4" s="14">
        <v>6.2</v>
      </c>
      <c r="BX4" s="14">
        <v>10.5</v>
      </c>
      <c r="BY4" s="14">
        <v>8</v>
      </c>
      <c r="BZ4" s="14">
        <v>8.3</v>
      </c>
      <c r="CA4" s="14">
        <v>7.5</v>
      </c>
      <c r="CB4" s="14">
        <v>11</v>
      </c>
      <c r="CC4" s="14">
        <v>8</v>
      </c>
      <c r="CD4" s="14">
        <v>4.7</v>
      </c>
      <c r="CE4" s="18">
        <v>8.1</v>
      </c>
    </row>
    <row r="5" spans="1:83" ht="12.75">
      <c r="A5" s="60" t="s">
        <v>201</v>
      </c>
      <c r="B5" s="40"/>
      <c r="C5" s="41"/>
      <c r="D5" s="78" t="s">
        <v>202</v>
      </c>
      <c r="E5" s="77" t="s">
        <v>202</v>
      </c>
      <c r="F5" s="54"/>
      <c r="G5" s="37">
        <f aca="true" t="shared" si="0" ref="G5:G68">(H5+I5+J5+K5+L5)/5</f>
        <v>0.004038772213247172</v>
      </c>
      <c r="H5" s="28"/>
      <c r="I5" s="28"/>
      <c r="J5" s="27">
        <v>0.02019386106623586</v>
      </c>
      <c r="K5" s="27"/>
      <c r="L5" s="27"/>
      <c r="M5" s="53">
        <f>O5*10/$M$4</f>
        <v>0</v>
      </c>
      <c r="N5" s="83">
        <f>COUNT(Q5:CE5)</f>
        <v>0</v>
      </c>
      <c r="O5" s="83">
        <f>SUM(Q5:IV5)</f>
        <v>0</v>
      </c>
      <c r="P5" s="90">
        <f>IF(COUNT(H5:L5)=0,"",IF(SUM(H5:L5)/COUNT($H$4:$L$4)&lt;0.1,"",IF(M5&lt;0.1,"",M5/(SUM(H5:L5)/COUNT($H$4:$L$4)))))</f>
      </c>
      <c r="Q5" s="20"/>
      <c r="R5" s="59"/>
      <c r="S5" s="59"/>
      <c r="T5" s="56"/>
      <c r="U5" s="56"/>
      <c r="V5" s="56"/>
      <c r="W5" s="56"/>
      <c r="X5" s="56"/>
      <c r="Y5" s="56"/>
      <c r="Z5" s="56"/>
      <c r="AA5" s="56"/>
      <c r="AB5" s="56"/>
      <c r="AC5" s="56"/>
      <c r="AD5" s="55"/>
      <c r="AE5" s="55"/>
      <c r="AF5" s="58"/>
      <c r="AG5" s="58"/>
      <c r="AH5" s="58"/>
      <c r="AI5" s="59"/>
      <c r="AJ5" s="59"/>
      <c r="AK5" s="59"/>
      <c r="AL5" s="59"/>
      <c r="AM5" s="59"/>
      <c r="AN5" s="59"/>
      <c r="AO5" s="20"/>
      <c r="AP5" s="20"/>
      <c r="AQ5" s="59"/>
      <c r="AR5" s="59"/>
      <c r="AS5" s="59"/>
      <c r="AT5" s="59"/>
      <c r="AU5" s="59"/>
      <c r="AV5" s="59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8"/>
    </row>
    <row r="6" spans="1:83" ht="12.75">
      <c r="A6" s="60" t="s">
        <v>212</v>
      </c>
      <c r="B6" s="40"/>
      <c r="C6" s="77" t="s">
        <v>202</v>
      </c>
      <c r="D6" s="69"/>
      <c r="E6" s="70"/>
      <c r="F6" s="54"/>
      <c r="G6" s="37">
        <f t="shared" si="0"/>
        <v>0</v>
      </c>
      <c r="H6" s="28"/>
      <c r="I6" s="28"/>
      <c r="J6" s="27"/>
      <c r="K6" s="27"/>
      <c r="L6" s="27"/>
      <c r="M6" s="53">
        <f>O6*10/$M$4</f>
        <v>0</v>
      </c>
      <c r="N6" s="84">
        <f aca="true" t="shared" si="1" ref="N6:N74">COUNT(Q6:CE6)</f>
        <v>0</v>
      </c>
      <c r="O6" s="84">
        <f>SUM(Q6:IV6)</f>
        <v>0</v>
      </c>
      <c r="P6" s="90">
        <f aca="true" t="shared" si="2" ref="P6:P69">IF(COUNT(H6:L6)=0,"",IF(SUM(H6:L6)/COUNT($H$4:$L$4)&lt;0.1,"",IF(M6&lt;0.1,"",M6/(SUM(H6:L6)/COUNT($H$4:$L$4)))))</f>
      </c>
      <c r="Q6" s="20"/>
      <c r="R6" s="59"/>
      <c r="S6" s="59"/>
      <c r="T6" s="56"/>
      <c r="U6" s="56"/>
      <c r="V6" s="56"/>
      <c r="W6" s="56"/>
      <c r="X6" s="56"/>
      <c r="Y6" s="56"/>
      <c r="Z6" s="56"/>
      <c r="AA6" s="56"/>
      <c r="AB6" s="56"/>
      <c r="AC6" s="56"/>
      <c r="AD6" s="55"/>
      <c r="AE6" s="55"/>
      <c r="AF6" s="58"/>
      <c r="AG6" s="58"/>
      <c r="AH6" s="58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8"/>
    </row>
    <row r="7" spans="1:83" ht="12.75">
      <c r="A7" s="60" t="s">
        <v>177</v>
      </c>
      <c r="B7" s="40"/>
      <c r="C7" s="41"/>
      <c r="D7" s="13"/>
      <c r="E7" s="41">
        <v>0.01</v>
      </c>
      <c r="F7" s="37">
        <v>0.01</v>
      </c>
      <c r="G7" s="37">
        <f t="shared" si="0"/>
        <v>0.02677329189618624</v>
      </c>
      <c r="H7" s="27"/>
      <c r="I7" s="27"/>
      <c r="J7" s="27"/>
      <c r="K7" s="27">
        <v>0.020337604230221677</v>
      </c>
      <c r="L7" s="27">
        <v>0.11352885525070953</v>
      </c>
      <c r="M7" s="53">
        <f>O7*10/$M$4</f>
        <v>0.2858862473668372</v>
      </c>
      <c r="N7" s="92">
        <v>4</v>
      </c>
      <c r="O7" s="92">
        <v>19</v>
      </c>
      <c r="P7" s="90">
        <f t="shared" si="2"/>
      </c>
      <c r="Q7" s="20"/>
      <c r="R7" s="20"/>
      <c r="S7" s="20"/>
      <c r="T7" s="56"/>
      <c r="U7" s="28">
        <v>6</v>
      </c>
      <c r="V7" s="56"/>
      <c r="W7" s="28">
        <v>6</v>
      </c>
      <c r="X7" s="56"/>
      <c r="Y7" s="56"/>
      <c r="Z7" s="56"/>
      <c r="AA7" s="56"/>
      <c r="AB7" s="28"/>
      <c r="AC7" s="28"/>
      <c r="AD7" s="55"/>
      <c r="AE7" s="55"/>
      <c r="AF7" s="55"/>
      <c r="AG7" s="55"/>
      <c r="AH7" s="55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28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28">
        <v>1</v>
      </c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8"/>
    </row>
    <row r="8" spans="1:78" ht="12.75">
      <c r="A8" s="1" t="s">
        <v>2</v>
      </c>
      <c r="B8" s="36"/>
      <c r="C8" s="75" t="s">
        <v>202</v>
      </c>
      <c r="D8" s="75" t="s">
        <v>202</v>
      </c>
      <c r="E8" s="36">
        <v>0.34</v>
      </c>
      <c r="F8" s="37">
        <v>0.031</v>
      </c>
      <c r="G8" s="37">
        <f t="shared" si="0"/>
        <v>0.42254337599389225</v>
      </c>
      <c r="H8" s="27"/>
      <c r="I8" s="27">
        <v>0.1</v>
      </c>
      <c r="J8" s="27">
        <v>1.1106623586429722</v>
      </c>
      <c r="K8" s="27">
        <v>0.1830384380719951</v>
      </c>
      <c r="L8" s="27">
        <v>0.7190160832544937</v>
      </c>
      <c r="M8" s="53">
        <f>O8*10/$M$4</f>
        <v>1.0532651218778213</v>
      </c>
      <c r="N8" s="84">
        <f t="shared" si="1"/>
        <v>5</v>
      </c>
      <c r="O8" s="84">
        <f>SUM(Q8:IV8)</f>
        <v>70</v>
      </c>
      <c r="P8" s="90">
        <f t="shared" si="2"/>
        <v>2.4926792886064457</v>
      </c>
      <c r="Q8" s="20"/>
      <c r="R8" s="20"/>
      <c r="S8" s="20">
        <v>1</v>
      </c>
      <c r="T8" s="28"/>
      <c r="Z8">
        <v>62</v>
      </c>
      <c r="AM8">
        <v>5</v>
      </c>
      <c r="AX8">
        <v>1</v>
      </c>
      <c r="BZ8">
        <v>1</v>
      </c>
    </row>
    <row r="9" spans="1:82" ht="12.75">
      <c r="A9" s="1" t="s">
        <v>3</v>
      </c>
      <c r="B9" s="36"/>
      <c r="C9" s="36">
        <v>0.25</v>
      </c>
      <c r="D9" s="36">
        <v>0.61</v>
      </c>
      <c r="E9" s="37">
        <v>3.85</v>
      </c>
      <c r="F9" s="37">
        <v>1.4087521943253727</v>
      </c>
      <c r="G9" s="37">
        <f t="shared" si="0"/>
        <v>1.8922425901764708</v>
      </c>
      <c r="H9" s="27">
        <v>0.46</v>
      </c>
      <c r="I9" s="27">
        <v>1.12</v>
      </c>
      <c r="J9" s="27">
        <v>1.4741518578352177</v>
      </c>
      <c r="K9" s="27">
        <v>1.5253203172666259</v>
      </c>
      <c r="L9" s="27">
        <v>4.88174077578051</v>
      </c>
      <c r="M9" s="53">
        <f aca="true" t="shared" si="3" ref="M9:M104">O9*10/$M$4</f>
        <v>6.364730665061691</v>
      </c>
      <c r="N9" s="84">
        <f t="shared" si="1"/>
        <v>26</v>
      </c>
      <c r="O9" s="84">
        <f>SUM(Q9:IV9)</f>
        <v>423</v>
      </c>
      <c r="P9" s="90">
        <f t="shared" si="2"/>
        <v>3.363591274239375</v>
      </c>
      <c r="Q9" s="20"/>
      <c r="R9" s="20">
        <v>17</v>
      </c>
      <c r="S9" s="20">
        <v>57</v>
      </c>
      <c r="T9" s="28"/>
      <c r="U9">
        <v>1</v>
      </c>
      <c r="Y9">
        <v>2</v>
      </c>
      <c r="Z9">
        <v>16</v>
      </c>
      <c r="AB9">
        <v>47</v>
      </c>
      <c r="AC9">
        <v>36</v>
      </c>
      <c r="AM9">
        <v>5</v>
      </c>
      <c r="AN9">
        <v>5</v>
      </c>
      <c r="AO9">
        <v>32</v>
      </c>
      <c r="AR9">
        <v>12</v>
      </c>
      <c r="AS9">
        <v>14</v>
      </c>
      <c r="AT9">
        <v>12</v>
      </c>
      <c r="AU9">
        <v>4</v>
      </c>
      <c r="AW9">
        <v>2</v>
      </c>
      <c r="AX9">
        <v>10</v>
      </c>
      <c r="AY9">
        <v>11</v>
      </c>
      <c r="BB9">
        <v>26</v>
      </c>
      <c r="BD9">
        <v>9</v>
      </c>
      <c r="BF9">
        <v>3</v>
      </c>
      <c r="BG9">
        <v>11</v>
      </c>
      <c r="BN9">
        <v>18</v>
      </c>
      <c r="BX9">
        <v>2</v>
      </c>
      <c r="BZ9">
        <v>27</v>
      </c>
      <c r="CB9">
        <v>5</v>
      </c>
      <c r="CD9">
        <v>39</v>
      </c>
    </row>
    <row r="10" spans="1:81" ht="12.75">
      <c r="A10" s="1" t="s">
        <v>4</v>
      </c>
      <c r="B10" s="36"/>
      <c r="C10" s="36"/>
      <c r="D10" s="36">
        <v>0.01</v>
      </c>
      <c r="E10" s="36">
        <v>0.06</v>
      </c>
      <c r="F10" s="37">
        <v>0.19932986323739538</v>
      </c>
      <c r="G10" s="37">
        <f t="shared" si="0"/>
        <v>0.6701320540325242</v>
      </c>
      <c r="H10" s="27">
        <v>0.07</v>
      </c>
      <c r="I10" s="27"/>
      <c r="J10" s="27">
        <v>0.3029079159935379</v>
      </c>
      <c r="K10" s="27">
        <v>0.1016880211511084</v>
      </c>
      <c r="L10" s="27">
        <v>2.876064333017975</v>
      </c>
      <c r="M10" s="53">
        <f t="shared" si="3"/>
        <v>3.5359614805898283</v>
      </c>
      <c r="N10" s="84">
        <f t="shared" si="1"/>
        <v>25</v>
      </c>
      <c r="O10" s="84">
        <f>SUM(Q10:IV10)</f>
        <v>235</v>
      </c>
      <c r="P10" s="90">
        <f t="shared" si="2"/>
        <v>5.276514471009342</v>
      </c>
      <c r="Q10" s="20"/>
      <c r="R10" s="20">
        <v>62</v>
      </c>
      <c r="S10" s="20"/>
      <c r="T10" s="28">
        <v>2</v>
      </c>
      <c r="U10">
        <v>2</v>
      </c>
      <c r="X10">
        <v>1</v>
      </c>
      <c r="AC10">
        <v>40</v>
      </c>
      <c r="AD10">
        <v>1</v>
      </c>
      <c r="AI10">
        <v>3</v>
      </c>
      <c r="AJ10">
        <v>5</v>
      </c>
      <c r="AM10">
        <v>8</v>
      </c>
      <c r="AP10">
        <v>2</v>
      </c>
      <c r="AR10">
        <v>3</v>
      </c>
      <c r="AV10">
        <v>13</v>
      </c>
      <c r="AW10">
        <v>2</v>
      </c>
      <c r="AX10">
        <v>2</v>
      </c>
      <c r="AY10">
        <v>7</v>
      </c>
      <c r="AZ10">
        <v>16</v>
      </c>
      <c r="BD10">
        <v>28</v>
      </c>
      <c r="BG10">
        <v>3</v>
      </c>
      <c r="BH10">
        <v>6</v>
      </c>
      <c r="BO10">
        <v>6</v>
      </c>
      <c r="BQ10">
        <v>8</v>
      </c>
      <c r="BT10">
        <v>2</v>
      </c>
      <c r="BY10">
        <v>3</v>
      </c>
      <c r="BZ10">
        <v>8</v>
      </c>
      <c r="CC10">
        <v>2</v>
      </c>
    </row>
    <row r="11" spans="1:20" ht="12.75">
      <c r="A11" s="1" t="s">
        <v>239</v>
      </c>
      <c r="B11" s="36"/>
      <c r="C11" s="36"/>
      <c r="D11" s="36"/>
      <c r="E11" s="36"/>
      <c r="F11" s="37"/>
      <c r="G11" s="37">
        <f t="shared" si="0"/>
        <v>0.007568590350047302</v>
      </c>
      <c r="H11" s="27"/>
      <c r="I11" s="27"/>
      <c r="J11" s="27"/>
      <c r="K11" s="27"/>
      <c r="L11" s="27">
        <v>0.03784295175023651</v>
      </c>
      <c r="M11" s="53">
        <f aca="true" t="shared" si="4" ref="M11:M16">O11*10/$M$4</f>
        <v>0</v>
      </c>
      <c r="N11" s="84">
        <f>COUNT(Q11:CE11)</f>
        <v>0</v>
      </c>
      <c r="O11" s="84">
        <f>SUM(Q11:IV11)</f>
        <v>0</v>
      </c>
      <c r="P11" s="90">
        <f t="shared" si="2"/>
      </c>
      <c r="Q11" s="20"/>
      <c r="R11" s="20"/>
      <c r="S11" s="20"/>
      <c r="T11" s="28"/>
    </row>
    <row r="12" spans="1:39" ht="12.75">
      <c r="A12" s="1" t="s">
        <v>255</v>
      </c>
      <c r="B12" s="36"/>
      <c r="C12" s="36"/>
      <c r="D12" s="36"/>
      <c r="E12" s="36"/>
      <c r="F12" s="37"/>
      <c r="G12" s="37">
        <f t="shared" si="0"/>
        <v>0.5600756859035003</v>
      </c>
      <c r="H12" s="27"/>
      <c r="I12" s="27"/>
      <c r="J12" s="27"/>
      <c r="K12" s="27"/>
      <c r="L12" s="27">
        <v>2.800378429517502</v>
      </c>
      <c r="M12" s="53">
        <f t="shared" si="4"/>
        <v>0.10532651218778212</v>
      </c>
      <c r="N12" s="84">
        <f>COUNT(Q12:CE12)</f>
        <v>2</v>
      </c>
      <c r="O12" s="84">
        <f>SUM(Q12:IV12)</f>
        <v>7</v>
      </c>
      <c r="P12" s="90">
        <f t="shared" si="2"/>
        <v>0.18805764084879348</v>
      </c>
      <c r="Q12" s="20"/>
      <c r="R12" s="20">
        <v>4</v>
      </c>
      <c r="S12" s="20"/>
      <c r="T12" s="28"/>
      <c r="AM12">
        <v>3</v>
      </c>
    </row>
    <row r="13" spans="1:51" ht="12.75">
      <c r="A13" s="1" t="s">
        <v>238</v>
      </c>
      <c r="B13" s="36"/>
      <c r="C13" s="36"/>
      <c r="D13" s="36"/>
      <c r="E13" s="36"/>
      <c r="F13" s="37"/>
      <c r="G13" s="37">
        <f t="shared" si="0"/>
        <v>0.04162724692526017</v>
      </c>
      <c r="H13" s="27"/>
      <c r="I13" s="27"/>
      <c r="J13" s="27"/>
      <c r="K13" s="27"/>
      <c r="L13" s="27">
        <v>0.20813623462630082</v>
      </c>
      <c r="M13" s="53">
        <f t="shared" si="4"/>
        <v>0.18055973517905508</v>
      </c>
      <c r="N13" s="84">
        <f>COUNT(Q13:CE13)</f>
        <v>7</v>
      </c>
      <c r="O13" s="84">
        <f>SUM(Q13:IV13)</f>
        <v>12</v>
      </c>
      <c r="P13" s="90">
        <f t="shared" si="2"/>
      </c>
      <c r="Q13" s="20"/>
      <c r="R13" s="20">
        <v>4</v>
      </c>
      <c r="S13" s="20"/>
      <c r="T13" s="28"/>
      <c r="Z13">
        <v>1</v>
      </c>
      <c r="AC13">
        <v>2</v>
      </c>
      <c r="AR13">
        <v>1</v>
      </c>
      <c r="AW13">
        <v>2</v>
      </c>
      <c r="AX13">
        <v>1</v>
      </c>
      <c r="AY13">
        <v>1</v>
      </c>
    </row>
    <row r="14" spans="1:52" ht="12.75">
      <c r="A14" s="52" t="s">
        <v>165</v>
      </c>
      <c r="B14" s="36"/>
      <c r="C14" s="36"/>
      <c r="D14" s="36">
        <v>0.72</v>
      </c>
      <c r="E14" s="36">
        <v>0.12</v>
      </c>
      <c r="F14" s="37">
        <v>0.02</v>
      </c>
      <c r="G14" s="37">
        <f t="shared" si="0"/>
        <v>0.034058656575212856</v>
      </c>
      <c r="H14" s="27"/>
      <c r="I14" s="27"/>
      <c r="J14" s="27"/>
      <c r="K14" s="27"/>
      <c r="L14" s="27">
        <v>0.1702932828760643</v>
      </c>
      <c r="M14" s="53">
        <f t="shared" si="4"/>
        <v>0.3761661149563647</v>
      </c>
      <c r="N14" s="84">
        <f t="shared" si="1"/>
        <v>4</v>
      </c>
      <c r="O14" s="84">
        <f>SUM(Q14:IV14)</f>
        <v>25</v>
      </c>
      <c r="P14" s="90">
        <f t="shared" si="2"/>
      </c>
      <c r="Q14" s="20"/>
      <c r="R14" s="20"/>
      <c r="S14" s="20"/>
      <c r="T14" s="28"/>
      <c r="AG14">
        <v>1</v>
      </c>
      <c r="AW14">
        <v>13</v>
      </c>
      <c r="AY14">
        <v>9</v>
      </c>
      <c r="AZ14">
        <v>2</v>
      </c>
    </row>
    <row r="15" spans="1:20" ht="12.75">
      <c r="A15" s="52" t="s">
        <v>203</v>
      </c>
      <c r="B15" s="36"/>
      <c r="C15" s="36"/>
      <c r="D15" s="75" t="s">
        <v>202</v>
      </c>
      <c r="E15" s="75" t="s">
        <v>202</v>
      </c>
      <c r="F15" s="37"/>
      <c r="G15" s="37">
        <f t="shared" si="0"/>
        <v>0</v>
      </c>
      <c r="H15" s="27"/>
      <c r="I15" s="27"/>
      <c r="J15" s="27"/>
      <c r="K15" s="27"/>
      <c r="L15" s="27"/>
      <c r="M15" s="53">
        <f t="shared" si="4"/>
        <v>0</v>
      </c>
      <c r="N15" s="84">
        <f t="shared" si="1"/>
        <v>0</v>
      </c>
      <c r="O15" s="84">
        <f>SUM(Q15:IV15)</f>
        <v>0</v>
      </c>
      <c r="P15" s="90">
        <f t="shared" si="2"/>
      </c>
      <c r="Q15" s="20"/>
      <c r="R15" s="20"/>
      <c r="S15" s="20"/>
      <c r="T15" s="28"/>
    </row>
    <row r="16" spans="1:51" ht="12.75">
      <c r="A16" s="52" t="s">
        <v>170</v>
      </c>
      <c r="B16" s="36"/>
      <c r="C16" s="36"/>
      <c r="D16" s="36"/>
      <c r="E16" s="36">
        <v>0.01</v>
      </c>
      <c r="F16" s="37">
        <v>0.01</v>
      </c>
      <c r="G16" s="37">
        <f t="shared" si="0"/>
        <v>0</v>
      </c>
      <c r="H16" s="27"/>
      <c r="I16" s="27"/>
      <c r="J16" s="27"/>
      <c r="K16" s="27"/>
      <c r="L16" s="27"/>
      <c r="M16" s="53">
        <f t="shared" si="4"/>
        <v>0.015046644598254588</v>
      </c>
      <c r="N16" s="84">
        <f t="shared" si="1"/>
        <v>1</v>
      </c>
      <c r="O16" s="84">
        <f>SUM(Q16:IV16)</f>
        <v>1</v>
      </c>
      <c r="P16" s="90">
        <f t="shared" si="2"/>
      </c>
      <c r="Q16" s="20"/>
      <c r="R16" s="20"/>
      <c r="S16" s="20"/>
      <c r="T16" s="28"/>
      <c r="AY16">
        <v>1</v>
      </c>
    </row>
    <row r="17" spans="1:82" ht="12.75">
      <c r="A17" s="1" t="s">
        <v>5</v>
      </c>
      <c r="B17" s="37">
        <v>28.8</v>
      </c>
      <c r="C17" s="37">
        <v>5.07</v>
      </c>
      <c r="D17" s="36">
        <v>23.77</v>
      </c>
      <c r="E17" s="36">
        <v>10.72</v>
      </c>
      <c r="F17" s="37">
        <v>20.578687283119006</v>
      </c>
      <c r="G17" s="37">
        <f t="shared" si="0"/>
        <v>11.720438601270232</v>
      </c>
      <c r="H17" s="27">
        <v>16.3</v>
      </c>
      <c r="I17" s="27">
        <v>9.49</v>
      </c>
      <c r="J17" s="27">
        <v>17.26575121163166</v>
      </c>
      <c r="K17" s="27">
        <v>5.877567622534065</v>
      </c>
      <c r="L17" s="27">
        <v>9.66887417218543</v>
      </c>
      <c r="M17" s="53">
        <f t="shared" si="3"/>
        <v>15.076737887451097</v>
      </c>
      <c r="N17" s="84">
        <f t="shared" si="1"/>
        <v>40</v>
      </c>
      <c r="O17" s="84">
        <f>SUM(Q17:IV17)</f>
        <v>1002</v>
      </c>
      <c r="P17" s="90">
        <f t="shared" si="2"/>
        <v>1.2863629425793945</v>
      </c>
      <c r="Q17" s="20"/>
      <c r="R17" s="20"/>
      <c r="S17" s="20">
        <v>74</v>
      </c>
      <c r="T17" s="28"/>
      <c r="U17">
        <v>1</v>
      </c>
      <c r="X17">
        <v>4</v>
      </c>
      <c r="Y17">
        <v>16</v>
      </c>
      <c r="Z17">
        <v>63</v>
      </c>
      <c r="AB17">
        <v>13</v>
      </c>
      <c r="AC17">
        <v>15</v>
      </c>
      <c r="AE17">
        <v>1</v>
      </c>
      <c r="AM17">
        <v>14</v>
      </c>
      <c r="AN17">
        <v>97</v>
      </c>
      <c r="AO17">
        <v>2</v>
      </c>
      <c r="AP17">
        <v>4</v>
      </c>
      <c r="AR17">
        <v>2</v>
      </c>
      <c r="AT17">
        <v>13</v>
      </c>
      <c r="AU17">
        <v>10</v>
      </c>
      <c r="AV17">
        <v>8</v>
      </c>
      <c r="AW17">
        <v>2</v>
      </c>
      <c r="AX17">
        <v>2</v>
      </c>
      <c r="AY17">
        <v>20</v>
      </c>
      <c r="AZ17">
        <v>42</v>
      </c>
      <c r="BB17">
        <v>4</v>
      </c>
      <c r="BC17">
        <v>2</v>
      </c>
      <c r="BD17">
        <v>7</v>
      </c>
      <c r="BG17">
        <v>1</v>
      </c>
      <c r="BI17">
        <v>5</v>
      </c>
      <c r="BJ17">
        <v>2</v>
      </c>
      <c r="BN17">
        <v>1</v>
      </c>
      <c r="BQ17">
        <v>21</v>
      </c>
      <c r="BR17">
        <v>24</v>
      </c>
      <c r="BS17">
        <v>9</v>
      </c>
      <c r="BT17">
        <v>9</v>
      </c>
      <c r="BV17">
        <v>6</v>
      </c>
      <c r="BW17">
        <v>1</v>
      </c>
      <c r="BX17">
        <v>79</v>
      </c>
      <c r="BY17">
        <v>104</v>
      </c>
      <c r="BZ17">
        <v>8</v>
      </c>
      <c r="CA17">
        <v>4</v>
      </c>
      <c r="CB17">
        <v>2</v>
      </c>
      <c r="CC17">
        <v>4</v>
      </c>
      <c r="CD17">
        <v>306</v>
      </c>
    </row>
    <row r="18" spans="1:20" ht="12.75">
      <c r="A18" s="1" t="s">
        <v>204</v>
      </c>
      <c r="B18" s="74" t="s">
        <v>202</v>
      </c>
      <c r="C18" s="74" t="s">
        <v>202</v>
      </c>
      <c r="D18" s="36"/>
      <c r="E18" s="75" t="s">
        <v>202</v>
      </c>
      <c r="F18" s="37"/>
      <c r="G18" s="37">
        <f t="shared" si="0"/>
        <v>0</v>
      </c>
      <c r="H18" s="27"/>
      <c r="I18" s="27"/>
      <c r="J18" s="27"/>
      <c r="K18" s="27"/>
      <c r="L18" s="27"/>
      <c r="M18" s="53">
        <f>O18*10/$M$4</f>
        <v>0</v>
      </c>
      <c r="N18" s="84">
        <f t="shared" si="1"/>
        <v>0</v>
      </c>
      <c r="O18" s="84">
        <f>SUM(Q18:IV18)</f>
        <v>0</v>
      </c>
      <c r="P18" s="90">
        <f t="shared" si="2"/>
      </c>
      <c r="Q18" s="20"/>
      <c r="R18" s="20"/>
      <c r="S18" s="20"/>
      <c r="T18" s="28"/>
    </row>
    <row r="19" spans="1:82" ht="12.75">
      <c r="A19" s="1" t="s">
        <v>111</v>
      </c>
      <c r="B19" s="36">
        <v>0.01</v>
      </c>
      <c r="C19" s="36">
        <v>0.11</v>
      </c>
      <c r="D19" s="36">
        <v>0.03</v>
      </c>
      <c r="E19" s="36">
        <v>0.41</v>
      </c>
      <c r="F19" s="37">
        <v>1.6286276791181877</v>
      </c>
      <c r="G19" s="37">
        <f t="shared" si="0"/>
        <v>0.7674215339286283</v>
      </c>
      <c r="H19" s="27">
        <v>0.2</v>
      </c>
      <c r="I19" s="27">
        <v>0.14</v>
      </c>
      <c r="J19" s="27">
        <v>0.2019386106623586</v>
      </c>
      <c r="K19" s="27">
        <v>0.040675208460443354</v>
      </c>
      <c r="L19" s="27">
        <v>3.25449385052034</v>
      </c>
      <c r="M19" s="53">
        <f t="shared" si="3"/>
        <v>8.666867288594643</v>
      </c>
      <c r="N19" s="84">
        <f t="shared" si="1"/>
        <v>19</v>
      </c>
      <c r="O19" s="84">
        <f>SUM(Q19:IV19)</f>
        <v>576</v>
      </c>
      <c r="P19" s="90">
        <f t="shared" si="2"/>
        <v>11.29348982980282</v>
      </c>
      <c r="Q19" s="20"/>
      <c r="R19" s="20"/>
      <c r="S19" s="20">
        <v>80</v>
      </c>
      <c r="T19" s="28"/>
      <c r="U19">
        <v>23</v>
      </c>
      <c r="Y19">
        <v>66</v>
      </c>
      <c r="AB19">
        <v>1</v>
      </c>
      <c r="AC19">
        <v>78</v>
      </c>
      <c r="AM19">
        <v>47</v>
      </c>
      <c r="AN19">
        <v>10</v>
      </c>
      <c r="AR19">
        <v>4</v>
      </c>
      <c r="AS19">
        <v>12</v>
      </c>
      <c r="AT19">
        <v>32</v>
      </c>
      <c r="AU19">
        <v>22</v>
      </c>
      <c r="AX19">
        <v>6</v>
      </c>
      <c r="BB19">
        <v>1</v>
      </c>
      <c r="BD19">
        <v>83</v>
      </c>
      <c r="BN19">
        <v>12</v>
      </c>
      <c r="BX19">
        <v>20</v>
      </c>
      <c r="BY19">
        <v>10</v>
      </c>
      <c r="BZ19">
        <v>37</v>
      </c>
      <c r="CD19">
        <v>32</v>
      </c>
    </row>
    <row r="20" spans="1:20" ht="12.75">
      <c r="A20" s="1" t="s">
        <v>189</v>
      </c>
      <c r="B20" s="36"/>
      <c r="C20" s="36"/>
      <c r="D20" s="36"/>
      <c r="E20" s="36">
        <v>0.01</v>
      </c>
      <c r="F20" s="37">
        <v>0.01</v>
      </c>
      <c r="G20" s="37">
        <f t="shared" si="0"/>
        <v>0.015391657738318127</v>
      </c>
      <c r="H20" s="27"/>
      <c r="I20" s="27"/>
      <c r="J20" s="27">
        <v>0.02019386106623586</v>
      </c>
      <c r="K20" s="27"/>
      <c r="L20" s="27">
        <v>0.05676442762535477</v>
      </c>
      <c r="M20" s="53">
        <f>O20*10/$M$4</f>
        <v>0</v>
      </c>
      <c r="N20" s="84">
        <f t="shared" si="1"/>
        <v>0</v>
      </c>
      <c r="O20" s="84">
        <f>SUM(Q20:IV20)</f>
        <v>0</v>
      </c>
      <c r="P20" s="90">
        <f t="shared" si="2"/>
      </c>
      <c r="Q20" s="20"/>
      <c r="R20" s="20"/>
      <c r="S20" s="20"/>
      <c r="T20" s="28"/>
    </row>
    <row r="21" spans="1:20" ht="12.75">
      <c r="A21" s="1" t="s">
        <v>205</v>
      </c>
      <c r="B21" s="36"/>
      <c r="C21" s="75" t="s">
        <v>202</v>
      </c>
      <c r="D21" s="36">
        <v>0.03</v>
      </c>
      <c r="E21" s="36">
        <v>0.06</v>
      </c>
      <c r="F21" s="37"/>
      <c r="G21" s="37">
        <f t="shared" si="0"/>
        <v>0.0507226995046486</v>
      </c>
      <c r="H21" s="27"/>
      <c r="I21" s="27"/>
      <c r="J21" s="27">
        <v>0.12116316639741516</v>
      </c>
      <c r="K21" s="27"/>
      <c r="L21" s="27">
        <v>0.1324503311258278</v>
      </c>
      <c r="M21" s="53">
        <f>O21*10/$M$4</f>
        <v>0</v>
      </c>
      <c r="N21" s="84">
        <f t="shared" si="1"/>
        <v>0</v>
      </c>
      <c r="O21" s="84">
        <f>SUM(Q21:IV21)</f>
        <v>0</v>
      </c>
      <c r="P21" s="90">
        <f t="shared" si="2"/>
      </c>
      <c r="Q21" s="20"/>
      <c r="R21" s="20"/>
      <c r="S21" s="20"/>
      <c r="T21" s="28"/>
    </row>
    <row r="22" spans="1:26" ht="12.75">
      <c r="A22" s="1" t="s">
        <v>65</v>
      </c>
      <c r="B22" s="36"/>
      <c r="C22" s="75" t="s">
        <v>202</v>
      </c>
      <c r="D22" s="36">
        <v>0.63</v>
      </c>
      <c r="E22" s="37">
        <v>0.2</v>
      </c>
      <c r="F22" s="74" t="s">
        <v>202</v>
      </c>
      <c r="G22" s="37">
        <f t="shared" si="0"/>
        <v>2.4579690989984453</v>
      </c>
      <c r="H22" s="27"/>
      <c r="I22" s="27">
        <v>0.06</v>
      </c>
      <c r="J22" s="27">
        <v>12.116316639741516</v>
      </c>
      <c r="K22" s="27"/>
      <c r="L22" s="27">
        <v>0.11352885525070953</v>
      </c>
      <c r="M22" s="53">
        <f t="shared" si="3"/>
        <v>0.9027986758952753</v>
      </c>
      <c r="N22" s="84">
        <f t="shared" si="1"/>
        <v>1</v>
      </c>
      <c r="O22" s="84">
        <f>SUM(Q22:IV22)</f>
        <v>60</v>
      </c>
      <c r="P22" s="90">
        <f t="shared" si="2"/>
        <v>0.3672945588547638</v>
      </c>
      <c r="Q22" s="20"/>
      <c r="R22" s="20"/>
      <c r="S22" s="20"/>
      <c r="T22" s="28"/>
      <c r="Z22">
        <v>60</v>
      </c>
    </row>
    <row r="23" spans="1:20" ht="12.75">
      <c r="A23" s="1" t="s">
        <v>206</v>
      </c>
      <c r="B23" s="36"/>
      <c r="C23" s="71"/>
      <c r="D23" s="36"/>
      <c r="E23" s="74" t="s">
        <v>202</v>
      </c>
      <c r="F23" s="37"/>
      <c r="G23" s="37">
        <f t="shared" si="0"/>
        <v>0.01567488340933881</v>
      </c>
      <c r="H23" s="27"/>
      <c r="I23" s="27"/>
      <c r="J23" s="27">
        <v>0.02019386106623586</v>
      </c>
      <c r="K23" s="27">
        <v>0.020337604230221677</v>
      </c>
      <c r="L23" s="27">
        <v>0.03784295175023651</v>
      </c>
      <c r="M23" s="53">
        <f>O23*10/$M$4</f>
        <v>0</v>
      </c>
      <c r="N23" s="84">
        <f t="shared" si="1"/>
        <v>0</v>
      </c>
      <c r="O23" s="84">
        <f>SUM(Q23:IV23)</f>
        <v>0</v>
      </c>
      <c r="P23" s="90">
        <f t="shared" si="2"/>
      </c>
      <c r="Q23" s="20"/>
      <c r="R23" s="20"/>
      <c r="S23" s="20"/>
      <c r="T23" s="28"/>
    </row>
    <row r="24" spans="1:20" ht="12.75">
      <c r="A24" s="1" t="s">
        <v>214</v>
      </c>
      <c r="B24" s="36"/>
      <c r="C24" s="71"/>
      <c r="D24" s="36"/>
      <c r="E24" s="74"/>
      <c r="F24" s="37"/>
      <c r="G24" s="37">
        <f t="shared" si="0"/>
        <v>0.052504038772213234</v>
      </c>
      <c r="H24" s="27"/>
      <c r="I24" s="27"/>
      <c r="J24" s="27">
        <v>0.2625201938610662</v>
      </c>
      <c r="K24" s="27"/>
      <c r="L24" s="27"/>
      <c r="M24" s="53">
        <f>O24*10/$M$4</f>
        <v>0</v>
      </c>
      <c r="N24" s="84">
        <f t="shared" si="1"/>
        <v>0</v>
      </c>
      <c r="O24" s="84">
        <f>SUM(Q24:IV24)</f>
        <v>0</v>
      </c>
      <c r="P24" s="90">
        <f t="shared" si="2"/>
      </c>
      <c r="Q24" s="20"/>
      <c r="R24" s="20"/>
      <c r="S24" s="20"/>
      <c r="T24" s="28"/>
    </row>
    <row r="25" spans="1:82" ht="12.75">
      <c r="A25" s="1" t="s">
        <v>6</v>
      </c>
      <c r="B25" s="36">
        <v>0.04</v>
      </c>
      <c r="C25" s="36">
        <v>0.12</v>
      </c>
      <c r="D25" s="36">
        <v>0.29</v>
      </c>
      <c r="E25" s="36">
        <v>1.44</v>
      </c>
      <c r="F25" s="37">
        <v>1.3879375382731172</v>
      </c>
      <c r="G25" s="37">
        <f t="shared" si="0"/>
        <v>3.560479760871901</v>
      </c>
      <c r="H25" s="27">
        <v>0.08</v>
      </c>
      <c r="I25" s="27">
        <v>5.34</v>
      </c>
      <c r="J25" s="27">
        <v>2.1203554119547654</v>
      </c>
      <c r="K25" s="27">
        <v>3.355704697986577</v>
      </c>
      <c r="L25" s="27">
        <v>6.906338694418163</v>
      </c>
      <c r="M25" s="53">
        <f t="shared" si="3"/>
        <v>9.313873006319591</v>
      </c>
      <c r="N25" s="84">
        <f t="shared" si="1"/>
        <v>32</v>
      </c>
      <c r="O25" s="84">
        <f>SUM(Q25:IV25)</f>
        <v>619</v>
      </c>
      <c r="P25" s="90">
        <f t="shared" si="2"/>
        <v>2.615903932013584</v>
      </c>
      <c r="Q25" s="20"/>
      <c r="R25" s="20">
        <v>1</v>
      </c>
      <c r="S25" s="20">
        <v>15</v>
      </c>
      <c r="T25" s="28"/>
      <c r="U25">
        <v>6</v>
      </c>
      <c r="V25" s="20">
        <v>1</v>
      </c>
      <c r="X25">
        <v>5</v>
      </c>
      <c r="Y25">
        <v>27</v>
      </c>
      <c r="Z25">
        <v>48</v>
      </c>
      <c r="AB25">
        <v>18</v>
      </c>
      <c r="AC25">
        <v>37</v>
      </c>
      <c r="AF25">
        <v>1</v>
      </c>
      <c r="AM25">
        <v>16</v>
      </c>
      <c r="AO25">
        <v>21</v>
      </c>
      <c r="AR25">
        <v>27</v>
      </c>
      <c r="AS25">
        <v>73</v>
      </c>
      <c r="AT25">
        <v>18</v>
      </c>
      <c r="AU25">
        <v>24</v>
      </c>
      <c r="AV25">
        <v>2</v>
      </c>
      <c r="AX25">
        <v>6</v>
      </c>
      <c r="AY25">
        <v>2</v>
      </c>
      <c r="AZ25">
        <v>2</v>
      </c>
      <c r="BB25">
        <v>90</v>
      </c>
      <c r="BD25">
        <v>32</v>
      </c>
      <c r="BE25">
        <v>24</v>
      </c>
      <c r="BG25">
        <v>13</v>
      </c>
      <c r="BL25">
        <v>4</v>
      </c>
      <c r="BN25">
        <v>33</v>
      </c>
      <c r="BX25">
        <v>18</v>
      </c>
      <c r="BY25">
        <v>3</v>
      </c>
      <c r="BZ25">
        <v>24</v>
      </c>
      <c r="CA25">
        <v>2</v>
      </c>
      <c r="CB25">
        <v>1</v>
      </c>
      <c r="CD25">
        <v>25</v>
      </c>
    </row>
    <row r="26" spans="1:66" ht="12.75">
      <c r="A26" s="1" t="s">
        <v>87</v>
      </c>
      <c r="B26" s="36"/>
      <c r="C26" s="36">
        <v>0.01</v>
      </c>
      <c r="D26" s="36">
        <v>0.01</v>
      </c>
      <c r="E26" s="36">
        <v>0.01</v>
      </c>
      <c r="F26" s="37">
        <v>0.026082465809348847</v>
      </c>
      <c r="G26" s="37">
        <f t="shared" si="0"/>
        <v>0.053336188882073456</v>
      </c>
      <c r="H26" s="27">
        <v>0.019623233908948195</v>
      </c>
      <c r="I26" s="27">
        <v>0.02</v>
      </c>
      <c r="J26" s="27"/>
      <c r="K26" s="27"/>
      <c r="L26" s="27">
        <v>0.22705771050141907</v>
      </c>
      <c r="M26" s="53">
        <f t="shared" si="3"/>
        <v>0.4965392717424014</v>
      </c>
      <c r="N26" s="84">
        <f t="shared" si="1"/>
        <v>8</v>
      </c>
      <c r="O26" s="84">
        <f>SUM(Q26:IV26)</f>
        <v>33</v>
      </c>
      <c r="P26" s="90">
        <f t="shared" si="2"/>
      </c>
      <c r="Q26" s="20"/>
      <c r="R26" s="20"/>
      <c r="S26" s="20">
        <v>1</v>
      </c>
      <c r="T26" s="28"/>
      <c r="Y26">
        <v>2</v>
      </c>
      <c r="AC26">
        <v>5</v>
      </c>
      <c r="AT26">
        <v>4</v>
      </c>
      <c r="AU26">
        <v>1</v>
      </c>
      <c r="BB26">
        <v>1</v>
      </c>
      <c r="BE26">
        <v>6</v>
      </c>
      <c r="BN26">
        <v>13</v>
      </c>
    </row>
    <row r="27" spans="1:82" ht="12.75">
      <c r="A27" s="1" t="s">
        <v>66</v>
      </c>
      <c r="B27" s="36"/>
      <c r="C27" s="36">
        <v>0.03</v>
      </c>
      <c r="D27" s="36">
        <v>0.08</v>
      </c>
      <c r="E27" s="36">
        <v>0.03</v>
      </c>
      <c r="F27" s="37">
        <v>0.017041232904674426</v>
      </c>
      <c r="G27" s="37">
        <f t="shared" si="0"/>
        <v>0.13911420780478365</v>
      </c>
      <c r="H27" s="27"/>
      <c r="I27" s="27">
        <v>0.02</v>
      </c>
      <c r="J27" s="27">
        <v>0.4442649434571889</v>
      </c>
      <c r="K27" s="27">
        <v>0.06101281269066503</v>
      </c>
      <c r="L27" s="27">
        <v>0.1702932828760643</v>
      </c>
      <c r="M27" s="53">
        <f t="shared" si="3"/>
        <v>0.33102618116160093</v>
      </c>
      <c r="N27" s="84">
        <f t="shared" si="1"/>
        <v>3</v>
      </c>
      <c r="O27" s="84">
        <f>SUM(Q27:IV27)</f>
        <v>22</v>
      </c>
      <c r="P27" s="90">
        <f t="shared" si="2"/>
        <v>2.3795282048122917</v>
      </c>
      <c r="Q27" s="20"/>
      <c r="R27" s="20"/>
      <c r="S27" s="20"/>
      <c r="T27" s="28"/>
      <c r="Z27">
        <v>3</v>
      </c>
      <c r="BE27">
        <v>2</v>
      </c>
      <c r="CD27">
        <v>17</v>
      </c>
    </row>
    <row r="28" spans="1:82" ht="12.75">
      <c r="A28" s="1" t="s">
        <v>7</v>
      </c>
      <c r="B28" s="36">
        <v>0.04</v>
      </c>
      <c r="C28" s="36">
        <v>0.58</v>
      </c>
      <c r="D28" s="37">
        <v>2.2</v>
      </c>
      <c r="E28" s="36">
        <v>4.42</v>
      </c>
      <c r="F28" s="37">
        <v>4.020936313533374</v>
      </c>
      <c r="G28" s="37">
        <f t="shared" si="0"/>
        <v>3.55943270063336</v>
      </c>
      <c r="H28" s="27">
        <v>0.96</v>
      </c>
      <c r="I28" s="27">
        <v>1.3</v>
      </c>
      <c r="J28" s="27">
        <v>2.746365105008077</v>
      </c>
      <c r="K28" s="27">
        <v>0.8135041692088671</v>
      </c>
      <c r="L28" s="27">
        <v>11.977294228949855</v>
      </c>
      <c r="M28" s="53">
        <f t="shared" si="3"/>
        <v>25.2482696358712</v>
      </c>
      <c r="N28" s="84">
        <f t="shared" si="1"/>
        <v>30</v>
      </c>
      <c r="O28" s="84">
        <f>SUM(Q28:IV28)</f>
        <v>1678</v>
      </c>
      <c r="P28" s="90">
        <f t="shared" si="2"/>
        <v>7.093340922383098</v>
      </c>
      <c r="Q28" s="20"/>
      <c r="R28" s="20">
        <v>169</v>
      </c>
      <c r="S28" s="20">
        <v>157</v>
      </c>
      <c r="T28" s="28"/>
      <c r="U28">
        <v>25</v>
      </c>
      <c r="W28">
        <v>2</v>
      </c>
      <c r="X28">
        <v>1</v>
      </c>
      <c r="Y28">
        <v>30</v>
      </c>
      <c r="Z28">
        <v>7</v>
      </c>
      <c r="AB28">
        <v>93</v>
      </c>
      <c r="AC28">
        <v>62</v>
      </c>
      <c r="AM28">
        <v>26</v>
      </c>
      <c r="AN28">
        <v>74</v>
      </c>
      <c r="AO28">
        <v>25</v>
      </c>
      <c r="AR28">
        <v>22</v>
      </c>
      <c r="AS28">
        <v>75</v>
      </c>
      <c r="AT28">
        <v>48</v>
      </c>
      <c r="AU28">
        <v>116</v>
      </c>
      <c r="AX28">
        <v>80</v>
      </c>
      <c r="AY28">
        <v>2</v>
      </c>
      <c r="BB28">
        <v>98</v>
      </c>
      <c r="BC28">
        <v>23</v>
      </c>
      <c r="BD28">
        <v>27</v>
      </c>
      <c r="BE28">
        <v>18</v>
      </c>
      <c r="BG28">
        <v>26</v>
      </c>
      <c r="BN28">
        <v>57</v>
      </c>
      <c r="BR28">
        <v>1</v>
      </c>
      <c r="BX28">
        <v>32</v>
      </c>
      <c r="BY28">
        <v>16</v>
      </c>
      <c r="BZ28">
        <v>150</v>
      </c>
      <c r="CB28">
        <v>8</v>
      </c>
      <c r="CD28">
        <v>208</v>
      </c>
    </row>
    <row r="29" spans="1:82" ht="12.75">
      <c r="A29" s="1" t="s">
        <v>8</v>
      </c>
      <c r="B29" s="36"/>
      <c r="C29" s="36">
        <v>0.01</v>
      </c>
      <c r="D29" s="36">
        <v>0.01</v>
      </c>
      <c r="E29" s="36">
        <v>0.19</v>
      </c>
      <c r="F29" s="37">
        <v>0.5755256174729537</v>
      </c>
      <c r="G29" s="37">
        <f t="shared" si="0"/>
        <v>1.3375081289671396</v>
      </c>
      <c r="H29" s="27">
        <v>0.58</v>
      </c>
      <c r="I29" s="27">
        <v>1.12</v>
      </c>
      <c r="J29" s="27">
        <v>2.140549273021001</v>
      </c>
      <c r="K29" s="27">
        <v>1.4846451088061825</v>
      </c>
      <c r="L29" s="27">
        <v>1.3623462630085144</v>
      </c>
      <c r="M29" s="53">
        <f t="shared" si="3"/>
        <v>1.0683117664760757</v>
      </c>
      <c r="N29" s="92">
        <v>26</v>
      </c>
      <c r="O29" s="92">
        <v>71</v>
      </c>
      <c r="P29" s="90">
        <f t="shared" si="2"/>
        <v>0.798732914842959</v>
      </c>
      <c r="Q29" s="20">
        <v>1</v>
      </c>
      <c r="R29" s="20">
        <v>9</v>
      </c>
      <c r="S29" s="20">
        <v>6</v>
      </c>
      <c r="T29" s="28"/>
      <c r="X29">
        <v>1</v>
      </c>
      <c r="Y29">
        <v>1</v>
      </c>
      <c r="Z29">
        <v>2</v>
      </c>
      <c r="AB29">
        <v>2</v>
      </c>
      <c r="AD29">
        <v>1</v>
      </c>
      <c r="AF29">
        <v>1</v>
      </c>
      <c r="AJ29">
        <v>4</v>
      </c>
      <c r="AL29">
        <v>1</v>
      </c>
      <c r="AO29">
        <v>4</v>
      </c>
      <c r="AS29">
        <v>6</v>
      </c>
      <c r="AW29">
        <v>1</v>
      </c>
      <c r="AY29">
        <v>1</v>
      </c>
      <c r="BD29">
        <v>2</v>
      </c>
      <c r="BP29">
        <v>2</v>
      </c>
      <c r="BX29">
        <v>1</v>
      </c>
      <c r="BZ29">
        <v>2</v>
      </c>
      <c r="CD29">
        <v>5</v>
      </c>
    </row>
    <row r="30" spans="1:78" ht="12.75">
      <c r="A30" s="1" t="s">
        <v>9</v>
      </c>
      <c r="B30" s="37">
        <v>0.1</v>
      </c>
      <c r="C30" s="36">
        <v>0.16</v>
      </c>
      <c r="D30" s="36">
        <v>0.14</v>
      </c>
      <c r="E30" s="36">
        <v>0.15</v>
      </c>
      <c r="F30" s="37">
        <v>0.15061849357011636</v>
      </c>
      <c r="G30" s="37">
        <f t="shared" si="0"/>
        <v>0.18389799777070753</v>
      </c>
      <c r="H30" s="27">
        <v>0.15</v>
      </c>
      <c r="I30" s="27">
        <v>0.16</v>
      </c>
      <c r="J30" s="27">
        <v>0.1615508885298869</v>
      </c>
      <c r="K30" s="27">
        <v>0.1830384380719951</v>
      </c>
      <c r="L30" s="27">
        <v>0.2649006622516556</v>
      </c>
      <c r="M30" s="53">
        <f t="shared" si="3"/>
        <v>0.22569966897381882</v>
      </c>
      <c r="N30" s="92">
        <v>13</v>
      </c>
      <c r="O30" s="92">
        <v>15</v>
      </c>
      <c r="P30" s="90">
        <f t="shared" si="2"/>
        <v>1.2273090066767967</v>
      </c>
      <c r="Q30" s="20"/>
      <c r="R30" s="20"/>
      <c r="S30" s="20">
        <v>1</v>
      </c>
      <c r="T30" s="28"/>
      <c r="AF30">
        <v>1</v>
      </c>
      <c r="AM30">
        <v>1</v>
      </c>
      <c r="AP30">
        <v>1</v>
      </c>
      <c r="AV30">
        <v>1</v>
      </c>
      <c r="AW30">
        <v>1</v>
      </c>
      <c r="BB30">
        <v>1</v>
      </c>
      <c r="BF30">
        <v>1</v>
      </c>
      <c r="BS30">
        <v>1</v>
      </c>
      <c r="BZ30">
        <v>1</v>
      </c>
    </row>
    <row r="31" spans="1:77" ht="12.75">
      <c r="A31" s="1" t="s">
        <v>10</v>
      </c>
      <c r="B31" s="36">
        <v>0.26</v>
      </c>
      <c r="C31" s="36">
        <v>0.17</v>
      </c>
      <c r="D31" s="36">
        <v>0.15</v>
      </c>
      <c r="E31" s="36">
        <v>0.16</v>
      </c>
      <c r="F31" s="37">
        <v>0.18445356195141865</v>
      </c>
      <c r="G31" s="37">
        <f t="shared" si="0"/>
        <v>0.21054315284886177</v>
      </c>
      <c r="H31" s="27">
        <v>0.13</v>
      </c>
      <c r="I31" s="27">
        <v>0.1</v>
      </c>
      <c r="J31" s="27">
        <v>0.24232633279483032</v>
      </c>
      <c r="K31" s="27">
        <v>0.1830384380719951</v>
      </c>
      <c r="L31" s="27">
        <v>0.39735099337748336</v>
      </c>
      <c r="M31" s="53">
        <f t="shared" si="3"/>
        <v>0.3912127595546193</v>
      </c>
      <c r="N31" s="84">
        <f t="shared" si="1"/>
        <v>21</v>
      </c>
      <c r="O31" s="84">
        <f>SUM(Q31:IV31)</f>
        <v>26</v>
      </c>
      <c r="P31" s="90">
        <f t="shared" si="2"/>
        <v>1.85811200345922</v>
      </c>
      <c r="Q31" s="20"/>
      <c r="R31" s="20"/>
      <c r="S31" s="20"/>
      <c r="T31" s="28"/>
      <c r="V31">
        <v>2</v>
      </c>
      <c r="W31">
        <v>1</v>
      </c>
      <c r="Z31">
        <v>1</v>
      </c>
      <c r="AC31">
        <v>1</v>
      </c>
      <c r="AF31">
        <v>1</v>
      </c>
      <c r="AJ31">
        <v>1</v>
      </c>
      <c r="AK31">
        <v>2</v>
      </c>
      <c r="AL31">
        <v>2</v>
      </c>
      <c r="AM31">
        <v>1</v>
      </c>
      <c r="AO31">
        <v>1</v>
      </c>
      <c r="AS31">
        <v>1</v>
      </c>
      <c r="AW31">
        <v>1</v>
      </c>
      <c r="AX31">
        <v>1</v>
      </c>
      <c r="AZ31">
        <v>1</v>
      </c>
      <c r="BB31">
        <v>1</v>
      </c>
      <c r="BF31">
        <v>1</v>
      </c>
      <c r="BI31">
        <v>1</v>
      </c>
      <c r="BQ31">
        <v>2</v>
      </c>
      <c r="BT31">
        <v>1</v>
      </c>
      <c r="BV31">
        <v>1</v>
      </c>
      <c r="BY31">
        <v>2</v>
      </c>
    </row>
    <row r="32" spans="1:39" ht="12.75">
      <c r="A32" s="1" t="s">
        <v>174</v>
      </c>
      <c r="B32" s="36"/>
      <c r="C32" s="36"/>
      <c r="D32" s="36"/>
      <c r="E32" s="36"/>
      <c r="F32" s="74" t="s">
        <v>202</v>
      </c>
      <c r="G32" s="37">
        <f t="shared" si="0"/>
        <v>0</v>
      </c>
      <c r="H32" s="27"/>
      <c r="I32" s="27"/>
      <c r="J32" s="27"/>
      <c r="K32" s="27"/>
      <c r="L32" s="27"/>
      <c r="M32" s="53">
        <f>O32*10/$M$4</f>
        <v>0.015046644598254588</v>
      </c>
      <c r="N32" s="84">
        <f t="shared" si="1"/>
        <v>1</v>
      </c>
      <c r="O32" s="84">
        <f>SUM(Q32:IV32)</f>
        <v>1</v>
      </c>
      <c r="P32" s="90">
        <f t="shared" si="2"/>
      </c>
      <c r="Q32" s="20"/>
      <c r="R32" s="20"/>
      <c r="S32" s="20"/>
      <c r="T32" s="28"/>
      <c r="AM32">
        <v>1</v>
      </c>
    </row>
    <row r="33" spans="1:68" ht="12.75">
      <c r="A33" s="1" t="s">
        <v>11</v>
      </c>
      <c r="B33" s="36"/>
      <c r="C33" s="75" t="s">
        <v>202</v>
      </c>
      <c r="D33" s="36">
        <v>0.01</v>
      </c>
      <c r="E33" s="36">
        <v>0.02</v>
      </c>
      <c r="F33" s="37">
        <v>0.07582465809348847</v>
      </c>
      <c r="G33" s="37">
        <f t="shared" si="0"/>
        <v>0.07771744179024934</v>
      </c>
      <c r="H33" s="27">
        <v>0.05</v>
      </c>
      <c r="I33" s="27">
        <v>0.02</v>
      </c>
      <c r="J33" s="27">
        <v>0.1615508885298869</v>
      </c>
      <c r="K33" s="27">
        <v>0.08135041692088671</v>
      </c>
      <c r="L33" s="27">
        <v>0.07568590350047302</v>
      </c>
      <c r="M33" s="53">
        <f t="shared" si="3"/>
        <v>0.10532651218778212</v>
      </c>
      <c r="N33" s="84">
        <f t="shared" si="1"/>
        <v>3</v>
      </c>
      <c r="O33" s="84">
        <f>SUM(Q33:IV33)</f>
        <v>7</v>
      </c>
      <c r="P33" s="90">
        <f t="shared" si="2"/>
      </c>
      <c r="Q33" s="20"/>
      <c r="R33" s="20"/>
      <c r="S33" s="20"/>
      <c r="T33" s="28"/>
      <c r="AC33">
        <v>4</v>
      </c>
      <c r="AD33">
        <v>1</v>
      </c>
      <c r="BP33">
        <v>2</v>
      </c>
    </row>
    <row r="34" spans="1:20" ht="12.75">
      <c r="A34" s="1" t="s">
        <v>75</v>
      </c>
      <c r="B34" s="36"/>
      <c r="C34" s="75" t="s">
        <v>202</v>
      </c>
      <c r="D34" s="36">
        <v>0.01</v>
      </c>
      <c r="E34" s="75" t="s">
        <v>202</v>
      </c>
      <c r="F34" s="37">
        <v>0.01</v>
      </c>
      <c r="G34" s="37">
        <f t="shared" si="0"/>
        <v>0.003784295175023651</v>
      </c>
      <c r="H34" s="27"/>
      <c r="I34" s="27"/>
      <c r="J34" s="27"/>
      <c r="K34" s="27"/>
      <c r="L34" s="27">
        <v>0.018921475875118256</v>
      </c>
      <c r="M34" s="53">
        <f t="shared" si="3"/>
        <v>0</v>
      </c>
      <c r="N34" s="84">
        <f t="shared" si="1"/>
        <v>0</v>
      </c>
      <c r="O34" s="84">
        <f>SUM(Q34:IV34)</f>
        <v>0</v>
      </c>
      <c r="P34" s="90">
        <f t="shared" si="2"/>
      </c>
      <c r="Q34" s="20"/>
      <c r="R34" s="20"/>
      <c r="S34" s="20"/>
      <c r="T34" s="28"/>
    </row>
    <row r="35" spans="1:20" ht="12.75">
      <c r="A35" s="1" t="s">
        <v>12</v>
      </c>
      <c r="B35" s="36"/>
      <c r="C35" s="75" t="s">
        <v>202</v>
      </c>
      <c r="D35" s="75" t="s">
        <v>202</v>
      </c>
      <c r="E35" s="36">
        <v>0.01</v>
      </c>
      <c r="F35" s="37">
        <v>0.021041232904674422</v>
      </c>
      <c r="G35" s="37">
        <f t="shared" si="0"/>
        <v>0.033929360447562326</v>
      </c>
      <c r="H35" s="27">
        <v>0.05</v>
      </c>
      <c r="I35" s="27">
        <v>0.04</v>
      </c>
      <c r="J35" s="27">
        <v>0.04038772213247172</v>
      </c>
      <c r="K35" s="27">
        <v>0.020337604230221677</v>
      </c>
      <c r="L35" s="27">
        <v>0.018921475875118256</v>
      </c>
      <c r="M35" s="53">
        <f t="shared" si="3"/>
        <v>0</v>
      </c>
      <c r="N35" s="84">
        <f t="shared" si="1"/>
        <v>0</v>
      </c>
      <c r="O35" s="84">
        <f>SUM(Q35:IV35)</f>
        <v>0</v>
      </c>
      <c r="P35" s="90">
        <f t="shared" si="2"/>
      </c>
      <c r="Q35" s="20"/>
      <c r="R35" s="20"/>
      <c r="S35" s="20"/>
      <c r="T35" s="28"/>
    </row>
    <row r="36" spans="1:20" ht="12.75">
      <c r="A36" s="1" t="s">
        <v>197</v>
      </c>
      <c r="B36" s="36"/>
      <c r="C36" s="71"/>
      <c r="D36" s="71"/>
      <c r="E36" s="36"/>
      <c r="F36" s="74" t="s">
        <v>202</v>
      </c>
      <c r="G36" s="37">
        <f t="shared" si="0"/>
        <v>0.004067520846044335</v>
      </c>
      <c r="H36" s="27"/>
      <c r="I36" s="27"/>
      <c r="J36" s="27"/>
      <c r="K36" s="27">
        <v>0.020337604230221677</v>
      </c>
      <c r="L36" s="27"/>
      <c r="M36" s="53">
        <f>O36*10/$M$4</f>
        <v>0</v>
      </c>
      <c r="N36" s="84">
        <f t="shared" si="1"/>
        <v>0</v>
      </c>
      <c r="O36" s="84">
        <f>SUM(Q36:IV36)</f>
        <v>0</v>
      </c>
      <c r="P36" s="90">
        <f t="shared" si="2"/>
      </c>
      <c r="Q36" s="20"/>
      <c r="R36" s="20"/>
      <c r="S36" s="20"/>
      <c r="T36" s="28"/>
    </row>
    <row r="37" spans="1:66" ht="12.75">
      <c r="A37" s="1" t="s">
        <v>99</v>
      </c>
      <c r="B37" s="36">
        <v>0.06</v>
      </c>
      <c r="C37" s="36">
        <v>0.02</v>
      </c>
      <c r="D37" s="36">
        <v>0.02</v>
      </c>
      <c r="E37" s="36">
        <v>0.01</v>
      </c>
      <c r="F37" s="37">
        <v>0.010041232904674425</v>
      </c>
      <c r="G37" s="37">
        <f t="shared" si="0"/>
        <v>0.004</v>
      </c>
      <c r="H37" s="27"/>
      <c r="I37" s="27">
        <v>0.02</v>
      </c>
      <c r="J37" s="27"/>
      <c r="K37" s="27"/>
      <c r="L37" s="27"/>
      <c r="M37" s="53">
        <f t="shared" si="3"/>
        <v>0.030093289196509176</v>
      </c>
      <c r="N37" s="84">
        <f t="shared" si="1"/>
        <v>2</v>
      </c>
      <c r="O37" s="84">
        <f>SUM(Q37:IV37)</f>
        <v>2</v>
      </c>
      <c r="P37" s="90">
        <f t="shared" si="2"/>
      </c>
      <c r="Q37" s="20"/>
      <c r="R37" s="20"/>
      <c r="S37" s="20"/>
      <c r="T37" s="28"/>
      <c r="AN37">
        <v>1</v>
      </c>
      <c r="BN37">
        <v>1</v>
      </c>
    </row>
    <row r="38" spans="1:20" ht="12.75">
      <c r="A38" s="1" t="s">
        <v>179</v>
      </c>
      <c r="B38" s="36"/>
      <c r="C38" s="36">
        <v>0.01</v>
      </c>
      <c r="D38" s="75" t="s">
        <v>202</v>
      </c>
      <c r="E38" s="75" t="s">
        <v>202</v>
      </c>
      <c r="F38" s="74" t="s">
        <v>202</v>
      </c>
      <c r="G38" s="37">
        <f t="shared" si="0"/>
        <v>0</v>
      </c>
      <c r="H38" s="27"/>
      <c r="I38" s="27"/>
      <c r="J38" s="27"/>
      <c r="K38" s="27"/>
      <c r="L38" s="27"/>
      <c r="M38" s="53">
        <f>O38*10/$M$4</f>
        <v>0</v>
      </c>
      <c r="N38" s="84">
        <f t="shared" si="1"/>
        <v>0</v>
      </c>
      <c r="O38" s="84">
        <f>SUM(Q38:IV38)</f>
        <v>0</v>
      </c>
      <c r="P38" s="90">
        <f t="shared" si="2"/>
      </c>
      <c r="Q38" s="20"/>
      <c r="R38" s="20"/>
      <c r="S38" s="20"/>
      <c r="T38" s="28"/>
    </row>
    <row r="39" spans="1:68" ht="12.75">
      <c r="A39" s="1" t="s">
        <v>13</v>
      </c>
      <c r="B39" s="36">
        <v>0.13</v>
      </c>
      <c r="C39" s="36">
        <v>0.35</v>
      </c>
      <c r="D39" s="36">
        <v>0.23</v>
      </c>
      <c r="E39" s="36">
        <v>0.17</v>
      </c>
      <c r="F39" s="37">
        <v>0.20645356195141867</v>
      </c>
      <c r="G39" s="37">
        <f t="shared" si="0"/>
        <v>0.23072829508413956</v>
      </c>
      <c r="H39" s="27">
        <v>0.1</v>
      </c>
      <c r="I39" s="27">
        <v>0.16</v>
      </c>
      <c r="J39" s="27">
        <v>0.24232633279483032</v>
      </c>
      <c r="K39" s="27">
        <v>0.3864144803742119</v>
      </c>
      <c r="L39" s="27">
        <v>0.2649006622516556</v>
      </c>
      <c r="M39" s="53">
        <f t="shared" si="3"/>
        <v>0.255792958170328</v>
      </c>
      <c r="N39" s="92">
        <v>7</v>
      </c>
      <c r="O39" s="92">
        <v>17</v>
      </c>
      <c r="P39" s="90">
        <f t="shared" si="2"/>
        <v>1.1086328101936873</v>
      </c>
      <c r="Q39" s="20"/>
      <c r="R39" s="20">
        <v>1</v>
      </c>
      <c r="S39" s="20"/>
      <c r="T39" s="28"/>
      <c r="U39" s="20"/>
      <c r="V39" s="20"/>
      <c r="W39" s="20"/>
      <c r="X39" s="20"/>
      <c r="Y39" s="20"/>
      <c r="Z39" s="20"/>
      <c r="AD39">
        <v>2</v>
      </c>
      <c r="AH39">
        <v>6</v>
      </c>
      <c r="AO39">
        <v>1</v>
      </c>
      <c r="AP39">
        <v>1</v>
      </c>
      <c r="BP39">
        <v>5</v>
      </c>
    </row>
    <row r="40" spans="1:66" ht="12.75">
      <c r="A40" s="1" t="s">
        <v>14</v>
      </c>
      <c r="B40" s="36">
        <v>3.33</v>
      </c>
      <c r="C40" s="37">
        <v>1.5</v>
      </c>
      <c r="D40" s="36">
        <v>1.33</v>
      </c>
      <c r="E40" s="36">
        <v>0.56</v>
      </c>
      <c r="F40" s="37">
        <v>0.16608246580934888</v>
      </c>
      <c r="G40" s="37">
        <f t="shared" si="0"/>
        <v>0.3145628709603476</v>
      </c>
      <c r="H40" s="27">
        <v>0.3</v>
      </c>
      <c r="I40" s="27">
        <v>0.37</v>
      </c>
      <c r="J40" s="27">
        <v>0.5452342487883682</v>
      </c>
      <c r="K40" s="27">
        <v>0.24405125076266013</v>
      </c>
      <c r="L40" s="27">
        <v>0.11352885525070953</v>
      </c>
      <c r="M40" s="53">
        <f t="shared" si="3"/>
        <v>0.19560637977730966</v>
      </c>
      <c r="N40" s="92">
        <v>6</v>
      </c>
      <c r="O40" s="92">
        <v>13</v>
      </c>
      <c r="P40" s="90">
        <f t="shared" si="2"/>
        <v>0.6218355624112006</v>
      </c>
      <c r="Q40" s="20"/>
      <c r="R40" s="20"/>
      <c r="S40" s="20"/>
      <c r="T40" s="28"/>
      <c r="Y40">
        <v>6</v>
      </c>
      <c r="AH40">
        <v>3</v>
      </c>
      <c r="AL40">
        <v>1</v>
      </c>
      <c r="BN40">
        <v>1</v>
      </c>
    </row>
    <row r="41" spans="1:20" ht="12.75">
      <c r="A41" s="1" t="s">
        <v>67</v>
      </c>
      <c r="B41" s="36">
        <v>0.01</v>
      </c>
      <c r="C41" s="36">
        <v>0.05</v>
      </c>
      <c r="D41" s="36">
        <v>0.01</v>
      </c>
      <c r="E41" s="36">
        <v>0.02</v>
      </c>
      <c r="F41" s="37">
        <v>0.006041232904674424</v>
      </c>
      <c r="G41" s="37">
        <f t="shared" si="0"/>
        <v>0.027854007229351968</v>
      </c>
      <c r="H41" s="27">
        <v>0.019623233908948195</v>
      </c>
      <c r="I41" s="27">
        <v>0.04</v>
      </c>
      <c r="J41" s="27">
        <v>0.04038772213247172</v>
      </c>
      <c r="K41" s="27">
        <v>0.020337604230221677</v>
      </c>
      <c r="L41" s="27">
        <v>0.018921475875118256</v>
      </c>
      <c r="M41" s="53">
        <f t="shared" si="3"/>
        <v>0</v>
      </c>
      <c r="N41" s="84">
        <f t="shared" si="1"/>
        <v>0</v>
      </c>
      <c r="O41" s="84">
        <f>SUM(Q41:IV41)</f>
        <v>0</v>
      </c>
      <c r="P41" s="90">
        <f t="shared" si="2"/>
      </c>
      <c r="Q41" s="20"/>
      <c r="R41" s="20"/>
      <c r="S41" s="20"/>
      <c r="T41" s="28"/>
    </row>
    <row r="42" spans="1:20" ht="12.75">
      <c r="A42" s="1" t="s">
        <v>138</v>
      </c>
      <c r="B42" s="36">
        <v>0.63</v>
      </c>
      <c r="C42" s="36">
        <v>0.32</v>
      </c>
      <c r="D42" s="36">
        <v>0.02</v>
      </c>
      <c r="E42" s="36">
        <v>0.06</v>
      </c>
      <c r="F42" s="37">
        <v>0.02624739742804654</v>
      </c>
      <c r="G42" s="37">
        <f t="shared" si="0"/>
        <v>0.032</v>
      </c>
      <c r="H42" s="27">
        <v>0.16</v>
      </c>
      <c r="I42" s="27"/>
      <c r="J42" s="27"/>
      <c r="K42" s="27"/>
      <c r="L42" s="27"/>
      <c r="M42" s="53">
        <f>O42*10/$M$4</f>
        <v>0</v>
      </c>
      <c r="N42" s="84">
        <f t="shared" si="1"/>
        <v>0</v>
      </c>
      <c r="O42" s="84">
        <f>SUM(Q42:IV42)</f>
        <v>0</v>
      </c>
      <c r="P42" s="90">
        <f t="shared" si="2"/>
      </c>
      <c r="Q42" s="20"/>
      <c r="R42" s="20"/>
      <c r="S42" s="20"/>
      <c r="T42" s="28"/>
    </row>
    <row r="43" spans="1:72" ht="12.75">
      <c r="A43" s="1" t="s">
        <v>15</v>
      </c>
      <c r="B43" s="36">
        <v>2.93</v>
      </c>
      <c r="C43" s="36">
        <v>2.12</v>
      </c>
      <c r="D43" s="36">
        <v>1.99</v>
      </c>
      <c r="E43" s="36">
        <v>0.65</v>
      </c>
      <c r="F43" s="37">
        <v>0.8988142478056748</v>
      </c>
      <c r="G43" s="37">
        <f t="shared" si="0"/>
        <v>0.48458784969101404</v>
      </c>
      <c r="H43" s="27">
        <v>0.86</v>
      </c>
      <c r="I43" s="27">
        <v>0.12</v>
      </c>
      <c r="J43" s="27">
        <v>0.1615508885298869</v>
      </c>
      <c r="K43" s="27">
        <v>0.46776489729509857</v>
      </c>
      <c r="L43" s="27">
        <v>0.813623462630085</v>
      </c>
      <c r="M43" s="53">
        <f t="shared" si="3"/>
        <v>0.6319590731266927</v>
      </c>
      <c r="N43" s="84">
        <f t="shared" si="1"/>
        <v>13</v>
      </c>
      <c r="O43" s="84">
        <f>SUM(Q43:IV43)</f>
        <v>42</v>
      </c>
      <c r="P43" s="90">
        <f t="shared" si="2"/>
        <v>1.3041166292750561</v>
      </c>
      <c r="Q43" s="20">
        <v>10</v>
      </c>
      <c r="R43" s="20"/>
      <c r="S43" s="20"/>
      <c r="T43" s="28"/>
      <c r="V43">
        <v>3</v>
      </c>
      <c r="X43">
        <v>1</v>
      </c>
      <c r="AD43">
        <v>1</v>
      </c>
      <c r="AF43">
        <v>9</v>
      </c>
      <c r="AX43">
        <v>1</v>
      </c>
      <c r="AZ43">
        <v>2</v>
      </c>
      <c r="BH43">
        <v>1</v>
      </c>
      <c r="BI43">
        <v>3</v>
      </c>
      <c r="BJ43">
        <v>5</v>
      </c>
      <c r="BK43">
        <v>1</v>
      </c>
      <c r="BR43">
        <v>3</v>
      </c>
      <c r="BT43">
        <v>2</v>
      </c>
    </row>
    <row r="44" spans="1:20" ht="12.75">
      <c r="A44" s="1" t="s">
        <v>16</v>
      </c>
      <c r="B44" s="36"/>
      <c r="C44" s="36">
        <v>0.41</v>
      </c>
      <c r="D44" s="36">
        <v>0.19</v>
      </c>
      <c r="E44" s="36">
        <v>0.16</v>
      </c>
      <c r="F44" s="37">
        <v>0.2924019187589304</v>
      </c>
      <c r="G44" s="37">
        <f t="shared" si="0"/>
        <v>0.014000000000000002</v>
      </c>
      <c r="H44" s="27">
        <v>0.07</v>
      </c>
      <c r="I44" s="27"/>
      <c r="J44" s="27"/>
      <c r="K44" s="27"/>
      <c r="L44" s="27"/>
      <c r="M44" s="53">
        <f t="shared" si="3"/>
        <v>0</v>
      </c>
      <c r="N44" s="84">
        <f t="shared" si="1"/>
        <v>0</v>
      </c>
      <c r="O44" s="84">
        <f>SUM(Q44:IV44)</f>
        <v>0</v>
      </c>
      <c r="P44" s="90">
        <f t="shared" si="2"/>
      </c>
      <c r="Q44" s="20"/>
      <c r="R44" s="20"/>
      <c r="S44" s="20"/>
      <c r="T44" s="28"/>
    </row>
    <row r="45" spans="1:20" ht="12.75">
      <c r="A45" s="52" t="s">
        <v>113</v>
      </c>
      <c r="B45" s="36"/>
      <c r="C45" s="36"/>
      <c r="D45" s="36"/>
      <c r="E45" s="36"/>
      <c r="F45" s="37">
        <v>0.0113145091798816</v>
      </c>
      <c r="G45" s="37">
        <f t="shared" si="0"/>
        <v>0</v>
      </c>
      <c r="H45" s="27"/>
      <c r="I45" s="27"/>
      <c r="J45" s="27"/>
      <c r="K45" s="27"/>
      <c r="L45" s="27"/>
      <c r="M45" s="53">
        <f t="shared" si="3"/>
        <v>0</v>
      </c>
      <c r="N45" s="84">
        <f t="shared" si="1"/>
        <v>0</v>
      </c>
      <c r="O45" s="84">
        <f>SUM(Q45:IV45)</f>
        <v>0</v>
      </c>
      <c r="P45" s="90">
        <f t="shared" si="2"/>
      </c>
      <c r="Q45" s="20"/>
      <c r="R45" s="20"/>
      <c r="S45" s="20"/>
      <c r="T45" s="28"/>
    </row>
    <row r="46" spans="1:20" ht="12.75">
      <c r="A46" s="52" t="s">
        <v>256</v>
      </c>
      <c r="B46" s="36"/>
      <c r="C46" s="36"/>
      <c r="D46" s="36"/>
      <c r="E46" s="36"/>
      <c r="F46" s="37"/>
      <c r="G46" s="37">
        <f t="shared" si="0"/>
        <v>0.003784295175023651</v>
      </c>
      <c r="H46" s="27"/>
      <c r="I46" s="27"/>
      <c r="J46" s="27"/>
      <c r="K46" s="27"/>
      <c r="L46" s="27">
        <v>0.018921475875118256</v>
      </c>
      <c r="M46" s="53">
        <f aca="true" t="shared" si="5" ref="M46:M51">O46*10/$M$4</f>
        <v>0</v>
      </c>
      <c r="N46" s="84">
        <f>COUNT(Q46:CE46)</f>
        <v>0</v>
      </c>
      <c r="O46" s="84">
        <f>SUM(Q46:IV46)</f>
        <v>0</v>
      </c>
      <c r="P46" s="90">
        <f t="shared" si="2"/>
      </c>
      <c r="Q46" s="20"/>
      <c r="R46" s="20"/>
      <c r="S46" s="20"/>
      <c r="T46" s="28"/>
    </row>
    <row r="47" spans="1:67" ht="12.75">
      <c r="A47" s="1" t="s">
        <v>144</v>
      </c>
      <c r="B47" s="36"/>
      <c r="C47" s="36">
        <v>0.05</v>
      </c>
      <c r="D47" s="75" t="s">
        <v>202</v>
      </c>
      <c r="E47" s="36">
        <v>0.03</v>
      </c>
      <c r="F47" s="37">
        <v>0.015</v>
      </c>
      <c r="G47" s="37">
        <f t="shared" si="0"/>
        <v>0.24976348155156097</v>
      </c>
      <c r="H47" s="27"/>
      <c r="I47" s="27"/>
      <c r="J47" s="27"/>
      <c r="K47" s="27"/>
      <c r="L47" s="27">
        <v>1.248817407757805</v>
      </c>
      <c r="M47" s="53">
        <f t="shared" si="5"/>
        <v>1.5046644598254588</v>
      </c>
      <c r="N47" s="84">
        <f t="shared" si="1"/>
        <v>9</v>
      </c>
      <c r="O47" s="84">
        <f>SUM(Q47:IV47)</f>
        <v>100</v>
      </c>
      <c r="P47" s="90">
        <f t="shared" si="2"/>
        <v>6.024357325892084</v>
      </c>
      <c r="Q47" s="20"/>
      <c r="R47" s="20">
        <v>10</v>
      </c>
      <c r="S47" s="20"/>
      <c r="T47" s="28"/>
      <c r="AC47">
        <v>19</v>
      </c>
      <c r="AI47">
        <v>2</v>
      </c>
      <c r="AM47">
        <v>6</v>
      </c>
      <c r="AP47">
        <v>11</v>
      </c>
      <c r="AW47">
        <v>9</v>
      </c>
      <c r="AZ47">
        <v>39</v>
      </c>
      <c r="BD47">
        <v>3</v>
      </c>
      <c r="BO47">
        <v>1</v>
      </c>
    </row>
    <row r="48" spans="1:26" ht="12.75">
      <c r="A48" s="1" t="s">
        <v>234</v>
      </c>
      <c r="B48" s="36"/>
      <c r="C48" s="36"/>
      <c r="D48" s="75"/>
      <c r="E48" s="36"/>
      <c r="F48" s="37"/>
      <c r="G48" s="37">
        <f t="shared" si="0"/>
        <v>0.03869262876329856</v>
      </c>
      <c r="H48" s="27"/>
      <c r="I48" s="27"/>
      <c r="J48" s="27"/>
      <c r="K48" s="27">
        <v>0.06101281269066503</v>
      </c>
      <c r="L48" s="27">
        <v>0.1324503311258278</v>
      </c>
      <c r="M48" s="53">
        <f t="shared" si="5"/>
        <v>0.030093289196509176</v>
      </c>
      <c r="N48" s="84">
        <f>COUNT(Q48:CE48)</f>
        <v>1</v>
      </c>
      <c r="O48" s="84">
        <f>SUM(Q48:IV48)</f>
        <v>2</v>
      </c>
      <c r="P48" s="90">
        <f t="shared" si="2"/>
      </c>
      <c r="Q48" s="20"/>
      <c r="R48" s="20"/>
      <c r="S48" s="20"/>
      <c r="T48" s="28"/>
      <c r="Z48">
        <v>2</v>
      </c>
    </row>
    <row r="49" spans="1:20" ht="12.75">
      <c r="A49" s="1" t="s">
        <v>207</v>
      </c>
      <c r="B49" s="36"/>
      <c r="C49" s="75" t="s">
        <v>202</v>
      </c>
      <c r="D49" s="71"/>
      <c r="E49" s="36"/>
      <c r="F49" s="37"/>
      <c r="G49" s="37">
        <f t="shared" si="0"/>
        <v>0.004038772213247172</v>
      </c>
      <c r="H49" s="27"/>
      <c r="I49" s="27"/>
      <c r="J49" s="27">
        <v>0.02019386106623586</v>
      </c>
      <c r="K49" s="27"/>
      <c r="L49" s="27"/>
      <c r="M49" s="53">
        <f t="shared" si="5"/>
        <v>0</v>
      </c>
      <c r="N49" s="84">
        <f t="shared" si="1"/>
        <v>0</v>
      </c>
      <c r="O49" s="84">
        <f>SUM(Q49:IV49)</f>
        <v>0</v>
      </c>
      <c r="P49" s="90">
        <f t="shared" si="2"/>
      </c>
      <c r="Q49" s="20"/>
      <c r="R49" s="20"/>
      <c r="S49" s="20"/>
      <c r="T49" s="28"/>
    </row>
    <row r="50" spans="1:20" ht="12.75">
      <c r="A50" s="1" t="s">
        <v>160</v>
      </c>
      <c r="B50" s="36"/>
      <c r="C50" s="36"/>
      <c r="D50" s="36"/>
      <c r="E50" s="36"/>
      <c r="F50" s="37">
        <v>0.01</v>
      </c>
      <c r="G50" s="37">
        <f t="shared" si="0"/>
        <v>0.004038772213247172</v>
      </c>
      <c r="H50" s="27"/>
      <c r="I50" s="27"/>
      <c r="J50" s="27">
        <v>0.02019386106623586</v>
      </c>
      <c r="K50" s="27"/>
      <c r="L50" s="27"/>
      <c r="M50" s="53">
        <f t="shared" si="5"/>
        <v>0</v>
      </c>
      <c r="N50" s="84">
        <f t="shared" si="1"/>
        <v>0</v>
      </c>
      <c r="O50" s="84">
        <f>SUM(Q50:IV50)</f>
        <v>0</v>
      </c>
      <c r="P50" s="90">
        <f t="shared" si="2"/>
      </c>
      <c r="Q50" s="20"/>
      <c r="R50" s="20"/>
      <c r="S50" s="20"/>
      <c r="T50" s="28"/>
    </row>
    <row r="51" spans="1:60" ht="12.75">
      <c r="A51" s="1" t="s">
        <v>186</v>
      </c>
      <c r="B51" s="36"/>
      <c r="C51" s="36"/>
      <c r="D51" s="36"/>
      <c r="E51" s="36">
        <v>0.03</v>
      </c>
      <c r="F51" s="74" t="s">
        <v>202</v>
      </c>
      <c r="G51" s="37">
        <f t="shared" si="0"/>
        <v>0.023609553771578456</v>
      </c>
      <c r="H51" s="27">
        <v>0.019623233908948195</v>
      </c>
      <c r="I51" s="27"/>
      <c r="J51" s="27">
        <v>0.06058158319870758</v>
      </c>
      <c r="K51" s="27"/>
      <c r="L51" s="27">
        <v>0.03784295175023651</v>
      </c>
      <c r="M51" s="53">
        <f t="shared" si="5"/>
        <v>0.04513993379476377</v>
      </c>
      <c r="N51" s="84">
        <f t="shared" si="1"/>
        <v>3</v>
      </c>
      <c r="O51" s="84">
        <f>SUM(Q51:IV51)</f>
        <v>3</v>
      </c>
      <c r="P51" s="90">
        <f t="shared" si="2"/>
      </c>
      <c r="Q51" s="20"/>
      <c r="R51" s="20"/>
      <c r="S51" s="20">
        <v>1</v>
      </c>
      <c r="T51" s="28"/>
      <c r="Z51">
        <v>1</v>
      </c>
      <c r="BH51">
        <v>1</v>
      </c>
    </row>
    <row r="52" spans="1:78" ht="12.75">
      <c r="A52" s="1" t="s">
        <v>68</v>
      </c>
      <c r="B52" s="36"/>
      <c r="C52" s="36">
        <v>0.12</v>
      </c>
      <c r="D52" s="36">
        <v>0.04</v>
      </c>
      <c r="E52" s="36">
        <v>1.22</v>
      </c>
      <c r="F52" s="37">
        <v>0.10904123290467442</v>
      </c>
      <c r="G52" s="37">
        <f t="shared" si="0"/>
        <v>1.3460824393148856</v>
      </c>
      <c r="H52" s="27">
        <v>0.03</v>
      </c>
      <c r="I52" s="27">
        <v>0.02</v>
      </c>
      <c r="J52" s="27">
        <v>3.029079159935379</v>
      </c>
      <c r="K52" s="27">
        <v>0.26438885499288184</v>
      </c>
      <c r="L52" s="27">
        <v>3.3869441816461676</v>
      </c>
      <c r="M52" s="53">
        <f t="shared" si="3"/>
        <v>5.612398435148962</v>
      </c>
      <c r="N52" s="84">
        <f t="shared" si="1"/>
        <v>15</v>
      </c>
      <c r="O52" s="84">
        <f>SUM(Q52:IV52)</f>
        <v>373</v>
      </c>
      <c r="P52" s="90">
        <f t="shared" si="2"/>
        <v>4.169431433936171</v>
      </c>
      <c r="Q52" s="20"/>
      <c r="R52" s="20"/>
      <c r="S52" s="20">
        <v>22</v>
      </c>
      <c r="T52" s="28"/>
      <c r="X52">
        <v>2</v>
      </c>
      <c r="Z52">
        <v>260</v>
      </c>
      <c r="AB52">
        <v>1</v>
      </c>
      <c r="AC52">
        <v>2</v>
      </c>
      <c r="AM52">
        <v>2</v>
      </c>
      <c r="AN52">
        <v>3</v>
      </c>
      <c r="AR52">
        <v>13</v>
      </c>
      <c r="AU52">
        <v>4</v>
      </c>
      <c r="AV52">
        <v>3</v>
      </c>
      <c r="BB52">
        <v>22</v>
      </c>
      <c r="BD52">
        <v>2</v>
      </c>
      <c r="BN52">
        <v>6</v>
      </c>
      <c r="BX52">
        <v>1</v>
      </c>
      <c r="BZ52">
        <v>30</v>
      </c>
    </row>
    <row r="53" spans="1:82" ht="12.75">
      <c r="A53" s="1" t="s">
        <v>17</v>
      </c>
      <c r="B53" s="36">
        <v>0.55</v>
      </c>
      <c r="C53" s="36">
        <v>0.55</v>
      </c>
      <c r="D53" s="36">
        <v>2.13</v>
      </c>
      <c r="E53" s="36">
        <v>12.34</v>
      </c>
      <c r="F53" s="37">
        <v>13.391224535619514</v>
      </c>
      <c r="G53" s="37">
        <f t="shared" si="0"/>
        <v>16.318824886540206</v>
      </c>
      <c r="H53" s="27">
        <v>0.63</v>
      </c>
      <c r="I53" s="27">
        <v>0.43</v>
      </c>
      <c r="J53" s="27">
        <v>12.540387722132468</v>
      </c>
      <c r="K53" s="27">
        <v>10.453528574333943</v>
      </c>
      <c r="L53" s="27">
        <v>57.54020813623461</v>
      </c>
      <c r="M53" s="53">
        <f t="shared" si="3"/>
        <v>44.447788143244054</v>
      </c>
      <c r="N53" s="84">
        <f t="shared" si="1"/>
        <v>53</v>
      </c>
      <c r="O53" s="84">
        <f>SUM(Q53:IV53)</f>
        <v>2954</v>
      </c>
      <c r="P53" s="90">
        <f t="shared" si="2"/>
        <v>2.72371254990944</v>
      </c>
      <c r="Q53" s="20"/>
      <c r="R53" s="20">
        <v>66</v>
      </c>
      <c r="S53" s="20">
        <v>163</v>
      </c>
      <c r="T53" s="28">
        <v>13</v>
      </c>
      <c r="U53">
        <v>21</v>
      </c>
      <c r="V53" s="20">
        <v>37</v>
      </c>
      <c r="W53">
        <v>8</v>
      </c>
      <c r="X53">
        <v>6</v>
      </c>
      <c r="Y53">
        <v>9</v>
      </c>
      <c r="Z53" s="20">
        <v>40</v>
      </c>
      <c r="AB53">
        <v>51</v>
      </c>
      <c r="AC53">
        <v>35</v>
      </c>
      <c r="AE53">
        <v>352</v>
      </c>
      <c r="AG53">
        <v>2</v>
      </c>
      <c r="AJ53">
        <v>34</v>
      </c>
      <c r="AL53">
        <v>1</v>
      </c>
      <c r="AM53">
        <v>33</v>
      </c>
      <c r="AN53">
        <v>73</v>
      </c>
      <c r="AO53">
        <v>9</v>
      </c>
      <c r="AQ53">
        <v>5</v>
      </c>
      <c r="AR53">
        <v>1</v>
      </c>
      <c r="AS53">
        <v>2</v>
      </c>
      <c r="AT53">
        <v>12</v>
      </c>
      <c r="AU53">
        <v>27</v>
      </c>
      <c r="AV53">
        <v>2</v>
      </c>
      <c r="AW53">
        <v>23</v>
      </c>
      <c r="AX53">
        <v>48</v>
      </c>
      <c r="AY53">
        <v>26</v>
      </c>
      <c r="AZ53">
        <v>6</v>
      </c>
      <c r="BB53">
        <v>10</v>
      </c>
      <c r="BC53">
        <v>5</v>
      </c>
      <c r="BD53">
        <v>24</v>
      </c>
      <c r="BF53">
        <v>1</v>
      </c>
      <c r="BG53">
        <v>4</v>
      </c>
      <c r="BH53">
        <v>86</v>
      </c>
      <c r="BI53">
        <v>16</v>
      </c>
      <c r="BJ53">
        <v>4</v>
      </c>
      <c r="BK53">
        <v>754</v>
      </c>
      <c r="BM53">
        <v>1</v>
      </c>
      <c r="BN53">
        <v>21</v>
      </c>
      <c r="BO53">
        <v>3</v>
      </c>
      <c r="BQ53">
        <v>70</v>
      </c>
      <c r="BR53">
        <v>54</v>
      </c>
      <c r="BS53">
        <v>9</v>
      </c>
      <c r="BT53">
        <v>24</v>
      </c>
      <c r="BU53">
        <v>6</v>
      </c>
      <c r="BV53">
        <v>11</v>
      </c>
      <c r="BW53">
        <v>7</v>
      </c>
      <c r="BX53">
        <v>147</v>
      </c>
      <c r="BY53">
        <v>25</v>
      </c>
      <c r="BZ53">
        <v>110</v>
      </c>
      <c r="CA53">
        <v>21</v>
      </c>
      <c r="CB53">
        <v>151</v>
      </c>
      <c r="CD53">
        <v>285</v>
      </c>
    </row>
    <row r="54" spans="1:46" ht="12.75">
      <c r="A54" s="1" t="s">
        <v>218</v>
      </c>
      <c r="B54" s="36"/>
      <c r="C54" s="36"/>
      <c r="D54" s="36"/>
      <c r="E54" s="36"/>
      <c r="F54" s="37"/>
      <c r="G54" s="37">
        <f t="shared" si="0"/>
        <v>0.004038772213247172</v>
      </c>
      <c r="H54" s="27"/>
      <c r="I54" s="27"/>
      <c r="J54" s="27">
        <v>0.02019386106623586</v>
      </c>
      <c r="K54" s="27"/>
      <c r="L54" s="27"/>
      <c r="M54" s="53">
        <f>O54*10/$M$4</f>
        <v>0.015046644598254588</v>
      </c>
      <c r="N54" s="84">
        <f t="shared" si="1"/>
        <v>1</v>
      </c>
      <c r="O54" s="84">
        <f>SUM(Q54:IV54)</f>
        <v>1</v>
      </c>
      <c r="P54" s="90">
        <f t="shared" si="2"/>
      </c>
      <c r="Q54" s="20"/>
      <c r="R54" s="20"/>
      <c r="S54" s="20"/>
      <c r="T54" s="28"/>
      <c r="AT54">
        <v>1</v>
      </c>
    </row>
    <row r="55" spans="1:82" ht="12.75">
      <c r="A55" s="1" t="s">
        <v>18</v>
      </c>
      <c r="B55" s="36"/>
      <c r="C55" s="36">
        <v>0.08</v>
      </c>
      <c r="D55" s="36">
        <v>0.23</v>
      </c>
      <c r="E55" s="37">
        <v>2.92</v>
      </c>
      <c r="F55" s="37">
        <v>2.382092467850582</v>
      </c>
      <c r="G55" s="37">
        <f t="shared" si="0"/>
        <v>1.617684020502092</v>
      </c>
      <c r="H55" s="27">
        <v>0.26</v>
      </c>
      <c r="I55" s="27">
        <v>0.49</v>
      </c>
      <c r="J55" s="27">
        <v>2.160743134087237</v>
      </c>
      <c r="K55" s="27">
        <v>1.260931462273744</v>
      </c>
      <c r="L55" s="27">
        <v>3.916745506149479</v>
      </c>
      <c r="M55" s="53">
        <f t="shared" si="3"/>
        <v>4.348480288895576</v>
      </c>
      <c r="N55" s="84">
        <f t="shared" si="1"/>
        <v>32</v>
      </c>
      <c r="O55" s="84">
        <f>SUM(Q55:IV55)</f>
        <v>289</v>
      </c>
      <c r="P55" s="90">
        <f t="shared" si="2"/>
        <v>2.688090031046921</v>
      </c>
      <c r="Q55" s="20"/>
      <c r="R55" s="20">
        <v>14</v>
      </c>
      <c r="S55" s="20">
        <v>27</v>
      </c>
      <c r="T55" s="28"/>
      <c r="X55">
        <v>1</v>
      </c>
      <c r="Z55">
        <v>8</v>
      </c>
      <c r="AB55">
        <v>19</v>
      </c>
      <c r="AC55">
        <v>12</v>
      </c>
      <c r="AE55">
        <v>3</v>
      </c>
      <c r="AJ55">
        <v>12</v>
      </c>
      <c r="AM55">
        <v>6</v>
      </c>
      <c r="AN55">
        <v>10</v>
      </c>
      <c r="AO55">
        <v>5</v>
      </c>
      <c r="AR55">
        <v>3</v>
      </c>
      <c r="AS55">
        <v>3</v>
      </c>
      <c r="AT55">
        <v>5</v>
      </c>
      <c r="AU55">
        <v>21</v>
      </c>
      <c r="AX55">
        <v>8</v>
      </c>
      <c r="BB55">
        <v>5</v>
      </c>
      <c r="BC55">
        <v>2</v>
      </c>
      <c r="BD55">
        <v>12</v>
      </c>
      <c r="BE55">
        <v>6</v>
      </c>
      <c r="BG55">
        <v>1</v>
      </c>
      <c r="BH55">
        <v>2</v>
      </c>
      <c r="BK55">
        <v>5</v>
      </c>
      <c r="BN55">
        <v>5</v>
      </c>
      <c r="BO55">
        <v>1</v>
      </c>
      <c r="BQ55">
        <v>1</v>
      </c>
      <c r="BU55">
        <v>2</v>
      </c>
      <c r="BX55">
        <v>6</v>
      </c>
      <c r="BY55">
        <v>4</v>
      </c>
      <c r="BZ55">
        <v>14</v>
      </c>
      <c r="CB55">
        <v>3</v>
      </c>
      <c r="CD55">
        <v>63</v>
      </c>
    </row>
    <row r="56" spans="1:20" ht="12.75">
      <c r="A56" s="1" t="s">
        <v>86</v>
      </c>
      <c r="B56" s="36"/>
      <c r="C56" s="36"/>
      <c r="D56" s="75" t="s">
        <v>202</v>
      </c>
      <c r="E56" s="36">
        <v>0.01</v>
      </c>
      <c r="F56" s="74" t="s">
        <v>202</v>
      </c>
      <c r="G56" s="37">
        <f t="shared" si="0"/>
        <v>0.004038772213247172</v>
      </c>
      <c r="H56" s="27"/>
      <c r="I56" s="27"/>
      <c r="J56" s="27">
        <v>0.02019386106623586</v>
      </c>
      <c r="K56" s="27"/>
      <c r="L56" s="27"/>
      <c r="M56" s="53">
        <f t="shared" si="3"/>
        <v>0</v>
      </c>
      <c r="N56" s="84">
        <f t="shared" si="1"/>
        <v>0</v>
      </c>
      <c r="O56" s="84">
        <f>SUM(Q56:IV56)</f>
        <v>0</v>
      </c>
      <c r="P56" s="90">
        <f t="shared" si="2"/>
      </c>
      <c r="Q56" s="20"/>
      <c r="R56" s="20"/>
      <c r="S56" s="20"/>
      <c r="T56" s="28"/>
    </row>
    <row r="57" spans="1:26" ht="12.75">
      <c r="A57" s="1" t="s">
        <v>215</v>
      </c>
      <c r="B57" s="36"/>
      <c r="C57" s="36"/>
      <c r="D57" s="75"/>
      <c r="E57" s="36"/>
      <c r="F57" s="74"/>
      <c r="G57" s="37">
        <f t="shared" si="0"/>
        <v>0.03987876805602468</v>
      </c>
      <c r="H57" s="27"/>
      <c r="I57" s="27"/>
      <c r="J57" s="27">
        <v>0.1615508885298869</v>
      </c>
      <c r="K57" s="27"/>
      <c r="L57" s="27">
        <v>0.03784295175023651</v>
      </c>
      <c r="M57" s="53">
        <f>O57*10/$M$4</f>
        <v>0.06018657839301835</v>
      </c>
      <c r="N57" s="84">
        <f t="shared" si="1"/>
        <v>1</v>
      </c>
      <c r="O57" s="84">
        <f>SUM(Q57:IV57)</f>
        <v>4</v>
      </c>
      <c r="P57" s="90">
        <f t="shared" si="2"/>
      </c>
      <c r="Q57" s="20"/>
      <c r="R57" s="20"/>
      <c r="S57" s="20"/>
      <c r="T57" s="28"/>
      <c r="Z57">
        <v>4</v>
      </c>
    </row>
    <row r="58" spans="1:20" ht="12.75">
      <c r="A58" s="1" t="s">
        <v>190</v>
      </c>
      <c r="B58" s="36"/>
      <c r="C58" s="36"/>
      <c r="D58" s="36">
        <v>0.01</v>
      </c>
      <c r="E58" s="36">
        <v>0.01</v>
      </c>
      <c r="F58" s="37">
        <v>0.01</v>
      </c>
      <c r="G58" s="37">
        <f t="shared" si="0"/>
        <v>0.08461723670556143</v>
      </c>
      <c r="H58" s="27"/>
      <c r="I58" s="27"/>
      <c r="J58" s="27">
        <v>0.3634894991922455</v>
      </c>
      <c r="K58" s="27">
        <v>0.040675208460443354</v>
      </c>
      <c r="L58" s="27">
        <v>0.018921475875118256</v>
      </c>
      <c r="M58" s="53">
        <f>O58*10/$M$4</f>
        <v>0</v>
      </c>
      <c r="N58" s="84">
        <f t="shared" si="1"/>
        <v>0</v>
      </c>
      <c r="O58" s="84">
        <f>SUM(Q58:IV58)</f>
        <v>0</v>
      </c>
      <c r="P58" s="90">
        <f t="shared" si="2"/>
      </c>
      <c r="Q58" s="20"/>
      <c r="R58" s="20"/>
      <c r="S58" s="20"/>
      <c r="T58" s="28"/>
    </row>
    <row r="59" spans="1:82" ht="12.75">
      <c r="A59" s="1" t="s">
        <v>19</v>
      </c>
      <c r="B59" s="36">
        <v>19.13</v>
      </c>
      <c r="C59" s="36">
        <v>10.51</v>
      </c>
      <c r="D59" s="36">
        <v>20.61</v>
      </c>
      <c r="E59" s="36">
        <v>11.49</v>
      </c>
      <c r="F59" s="37">
        <v>6.232607675035721</v>
      </c>
      <c r="G59" s="37">
        <f t="shared" si="0"/>
        <v>5.007280032303506</v>
      </c>
      <c r="H59" s="27">
        <v>5.47</v>
      </c>
      <c r="I59" s="27">
        <v>1.65</v>
      </c>
      <c r="J59" s="27">
        <v>2.766558966074313</v>
      </c>
      <c r="K59" s="27">
        <v>3.9861704291234488</v>
      </c>
      <c r="L59" s="27">
        <v>11.16367076631977</v>
      </c>
      <c r="M59" s="53">
        <f t="shared" si="3"/>
        <v>7.613602166716822</v>
      </c>
      <c r="N59" s="84">
        <f t="shared" si="1"/>
        <v>26</v>
      </c>
      <c r="O59" s="84">
        <f>SUM(Q59:IV59)</f>
        <v>506</v>
      </c>
      <c r="P59" s="90">
        <f t="shared" si="2"/>
        <v>1.5205065659597883</v>
      </c>
      <c r="Q59" s="20"/>
      <c r="R59" s="20"/>
      <c r="S59" s="20"/>
      <c r="T59" s="28"/>
      <c r="V59">
        <v>7</v>
      </c>
      <c r="W59">
        <v>1</v>
      </c>
      <c r="AD59">
        <v>11</v>
      </c>
      <c r="AE59">
        <v>5</v>
      </c>
      <c r="AF59">
        <v>7</v>
      </c>
      <c r="AI59">
        <v>6</v>
      </c>
      <c r="AK59">
        <v>29</v>
      </c>
      <c r="AL59">
        <v>13</v>
      </c>
      <c r="AM59">
        <v>32</v>
      </c>
      <c r="AN59">
        <v>47</v>
      </c>
      <c r="AW59">
        <v>8</v>
      </c>
      <c r="AX59">
        <v>3</v>
      </c>
      <c r="AY59">
        <v>2</v>
      </c>
      <c r="BH59">
        <v>12</v>
      </c>
      <c r="BI59">
        <v>88</v>
      </c>
      <c r="BJ59">
        <v>54</v>
      </c>
      <c r="BK59">
        <v>67</v>
      </c>
      <c r="BL59">
        <v>12</v>
      </c>
      <c r="BQ59">
        <v>1</v>
      </c>
      <c r="BR59">
        <v>3</v>
      </c>
      <c r="BU59">
        <v>32</v>
      </c>
      <c r="BV59">
        <v>22</v>
      </c>
      <c r="BW59">
        <v>3</v>
      </c>
      <c r="CB59">
        <v>2</v>
      </c>
      <c r="CC59">
        <v>17</v>
      </c>
      <c r="CD59">
        <v>22</v>
      </c>
    </row>
    <row r="60" spans="1:78" ht="12.75">
      <c r="A60" s="1" t="s">
        <v>20</v>
      </c>
      <c r="B60" s="36">
        <v>0.02</v>
      </c>
      <c r="C60" s="36">
        <v>0.12</v>
      </c>
      <c r="D60" s="36">
        <v>0.09</v>
      </c>
      <c r="E60" s="36">
        <v>0.25</v>
      </c>
      <c r="F60" s="37">
        <v>0.1982061645233721</v>
      </c>
      <c r="G60" s="37">
        <f t="shared" si="0"/>
        <v>0.6181998657583153</v>
      </c>
      <c r="H60" s="27">
        <v>0.03</v>
      </c>
      <c r="I60" s="27">
        <v>0.12</v>
      </c>
      <c r="J60" s="27">
        <v>0.1009693053311793</v>
      </c>
      <c r="K60" s="27">
        <v>0.5694529184462069</v>
      </c>
      <c r="L60" s="27">
        <v>2.2705771050141905</v>
      </c>
      <c r="M60" s="53">
        <f t="shared" si="3"/>
        <v>1.173638278663858</v>
      </c>
      <c r="N60" s="84">
        <f t="shared" si="1"/>
        <v>19</v>
      </c>
      <c r="O60" s="84">
        <f>SUM(Q60:IV60)</f>
        <v>78</v>
      </c>
      <c r="P60" s="90">
        <f t="shared" si="2"/>
        <v>1.8984770843070529</v>
      </c>
      <c r="Q60" s="20"/>
      <c r="R60" s="20">
        <v>1</v>
      </c>
      <c r="S60" s="20"/>
      <c r="T60" s="28"/>
      <c r="V60">
        <v>10</v>
      </c>
      <c r="Z60">
        <v>2</v>
      </c>
      <c r="AC60">
        <v>11</v>
      </c>
      <c r="AF60">
        <v>2</v>
      </c>
      <c r="AM60">
        <v>4</v>
      </c>
      <c r="AP60">
        <v>1</v>
      </c>
      <c r="AR60">
        <v>1</v>
      </c>
      <c r="AT60">
        <v>4</v>
      </c>
      <c r="AU60">
        <v>2</v>
      </c>
      <c r="AW60">
        <v>2</v>
      </c>
      <c r="AX60">
        <v>3</v>
      </c>
      <c r="AY60">
        <v>3</v>
      </c>
      <c r="AZ60">
        <v>17</v>
      </c>
      <c r="BG60">
        <v>1</v>
      </c>
      <c r="BO60">
        <v>10</v>
      </c>
      <c r="BV60">
        <v>1</v>
      </c>
      <c r="BY60">
        <v>1</v>
      </c>
      <c r="BZ60">
        <v>2</v>
      </c>
    </row>
    <row r="61" spans="1:78" ht="12.75">
      <c r="A61" s="1" t="s">
        <v>69</v>
      </c>
      <c r="B61" s="36">
        <v>0.11</v>
      </c>
      <c r="C61" s="36">
        <v>0.01</v>
      </c>
      <c r="D61" s="75" t="s">
        <v>202</v>
      </c>
      <c r="E61" s="36">
        <v>0.02</v>
      </c>
      <c r="F61" s="37">
        <v>0.027206164523372118</v>
      </c>
      <c r="G61" s="37">
        <f t="shared" si="0"/>
        <v>0.12236983079187444</v>
      </c>
      <c r="H61" s="27"/>
      <c r="I61" s="27"/>
      <c r="J61" s="27">
        <v>0.1009693053311793</v>
      </c>
      <c r="K61" s="27"/>
      <c r="L61" s="27">
        <v>0.5108798486281929</v>
      </c>
      <c r="M61" s="53">
        <f t="shared" si="3"/>
        <v>0.19560637977730966</v>
      </c>
      <c r="N61" s="84">
        <f t="shared" si="1"/>
        <v>10</v>
      </c>
      <c r="O61" s="84">
        <f>SUM(Q61:IV61)</f>
        <v>13</v>
      </c>
      <c r="P61" s="90">
        <f t="shared" si="2"/>
        <v>1.5984853334478766</v>
      </c>
      <c r="Q61" s="20"/>
      <c r="R61" s="20"/>
      <c r="S61" s="20"/>
      <c r="T61" s="28"/>
      <c r="V61">
        <v>1</v>
      </c>
      <c r="Z61">
        <v>2</v>
      </c>
      <c r="AC61">
        <v>2</v>
      </c>
      <c r="AF61">
        <v>1</v>
      </c>
      <c r="AK61">
        <v>1</v>
      </c>
      <c r="AM61">
        <v>2</v>
      </c>
      <c r="AP61">
        <v>1</v>
      </c>
      <c r="AW61">
        <v>1</v>
      </c>
      <c r="AX61">
        <v>1</v>
      </c>
      <c r="BZ61">
        <v>1</v>
      </c>
    </row>
    <row r="62" spans="1:61" ht="12.75">
      <c r="A62" s="1" t="s">
        <v>21</v>
      </c>
      <c r="B62" s="36">
        <v>0.02</v>
      </c>
      <c r="C62" s="36">
        <v>0.07</v>
      </c>
      <c r="D62" s="37">
        <v>0.2</v>
      </c>
      <c r="E62" s="36">
        <v>0.24</v>
      </c>
      <c r="F62" s="37">
        <v>0.11100000000000003</v>
      </c>
      <c r="G62" s="37">
        <f t="shared" si="0"/>
        <v>0.04105651756720693</v>
      </c>
      <c r="H62" s="27">
        <v>0.07</v>
      </c>
      <c r="I62" s="27"/>
      <c r="J62" s="27"/>
      <c r="K62" s="27">
        <v>0.040675208460443354</v>
      </c>
      <c r="L62" s="27">
        <v>0.09460737937559127</v>
      </c>
      <c r="M62" s="53">
        <f t="shared" si="3"/>
        <v>0.04513993379476377</v>
      </c>
      <c r="N62" s="84">
        <f t="shared" si="1"/>
        <v>2</v>
      </c>
      <c r="O62" s="84">
        <f>SUM(Q62:IV62)</f>
        <v>3</v>
      </c>
      <c r="P62" s="90">
        <f t="shared" si="2"/>
      </c>
      <c r="Q62" s="20">
        <v>2</v>
      </c>
      <c r="R62" s="20"/>
      <c r="S62" s="20"/>
      <c r="T62" s="28"/>
      <c r="BI62">
        <v>1</v>
      </c>
    </row>
    <row r="63" spans="1:20" ht="12.75">
      <c r="A63" s="1" t="s">
        <v>79</v>
      </c>
      <c r="B63" s="36"/>
      <c r="C63" s="36">
        <v>0.03</v>
      </c>
      <c r="D63" s="75" t="s">
        <v>202</v>
      </c>
      <c r="E63" s="36">
        <v>0.01</v>
      </c>
      <c r="F63" s="74" t="s">
        <v>202</v>
      </c>
      <c r="G63" s="37">
        <f t="shared" si="0"/>
        <v>0.008077544426494344</v>
      </c>
      <c r="H63" s="27"/>
      <c r="I63" s="27"/>
      <c r="J63" s="27">
        <v>0.04038772213247172</v>
      </c>
      <c r="K63" s="27"/>
      <c r="L63" s="27"/>
      <c r="M63" s="53">
        <f t="shared" si="3"/>
        <v>0</v>
      </c>
      <c r="N63" s="84">
        <f t="shared" si="1"/>
        <v>0</v>
      </c>
      <c r="O63" s="84">
        <f>SUM(Q63:IV63)</f>
        <v>0</v>
      </c>
      <c r="P63" s="90">
        <f t="shared" si="2"/>
      </c>
      <c r="Q63" s="20"/>
      <c r="R63" s="20"/>
      <c r="S63" s="20"/>
      <c r="T63" s="28"/>
    </row>
    <row r="64" spans="1:26" ht="12.75">
      <c r="A64" s="1" t="s">
        <v>22</v>
      </c>
      <c r="B64" s="36">
        <v>0.01</v>
      </c>
      <c r="C64" s="36">
        <v>0.02</v>
      </c>
      <c r="D64" s="36">
        <v>0.02</v>
      </c>
      <c r="E64" s="36">
        <v>0.02</v>
      </c>
      <c r="F64" s="37">
        <v>0.011000000000000001</v>
      </c>
      <c r="G64" s="37">
        <f t="shared" si="0"/>
        <v>0.004067520846044335</v>
      </c>
      <c r="H64" s="27"/>
      <c r="I64" s="27"/>
      <c r="J64" s="27"/>
      <c r="K64" s="27">
        <v>0.020337604230221677</v>
      </c>
      <c r="L64" s="27"/>
      <c r="M64" s="53">
        <f t="shared" si="3"/>
        <v>0.015046644598254588</v>
      </c>
      <c r="N64" s="92">
        <f t="shared" si="1"/>
        <v>1</v>
      </c>
      <c r="O64" s="92">
        <f>SUM(Q64:IV64)</f>
        <v>1</v>
      </c>
      <c r="P64" s="90">
        <f t="shared" si="2"/>
      </c>
      <c r="Q64" s="20"/>
      <c r="R64" s="20"/>
      <c r="S64" s="20"/>
      <c r="T64" s="28"/>
      <c r="Z64">
        <v>1</v>
      </c>
    </row>
    <row r="65" spans="1:20" ht="12.75">
      <c r="A65" s="1" t="s">
        <v>70</v>
      </c>
      <c r="B65" s="36"/>
      <c r="C65" s="36">
        <v>0.01</v>
      </c>
      <c r="D65" s="36">
        <v>0.01</v>
      </c>
      <c r="E65" s="36">
        <v>0.01</v>
      </c>
      <c r="F65" s="37">
        <v>0.030041232904674427</v>
      </c>
      <c r="G65" s="37">
        <f t="shared" si="0"/>
        <v>0.04560736256329447</v>
      </c>
      <c r="H65" s="27">
        <v>0.15</v>
      </c>
      <c r="I65" s="27">
        <v>0.02</v>
      </c>
      <c r="J65" s="27">
        <v>0.02019386106623586</v>
      </c>
      <c r="K65" s="27"/>
      <c r="L65" s="27">
        <v>0.03784295175023651</v>
      </c>
      <c r="M65" s="53">
        <f t="shared" si="3"/>
        <v>0</v>
      </c>
      <c r="N65" s="84">
        <f t="shared" si="1"/>
        <v>0</v>
      </c>
      <c r="O65" s="84">
        <f>SUM(Q65:IV65)</f>
        <v>0</v>
      </c>
      <c r="P65" s="90">
        <f t="shared" si="2"/>
      </c>
      <c r="Q65" s="20"/>
      <c r="R65" s="20"/>
      <c r="S65" s="20"/>
      <c r="T65" s="28"/>
    </row>
    <row r="66" spans="1:20" ht="12.75">
      <c r="A66" s="1" t="s">
        <v>23</v>
      </c>
      <c r="B66" s="36"/>
      <c r="C66" s="36">
        <v>0.01</v>
      </c>
      <c r="D66" s="36">
        <v>0.01</v>
      </c>
      <c r="E66" s="36">
        <v>0.02</v>
      </c>
      <c r="F66" s="37">
        <v>0.01</v>
      </c>
      <c r="G66" s="37">
        <f t="shared" si="0"/>
        <v>0.007992167627833974</v>
      </c>
      <c r="H66" s="27">
        <v>0.019623233908948195</v>
      </c>
      <c r="I66" s="27"/>
      <c r="J66" s="27"/>
      <c r="K66" s="27">
        <v>0.020337604230221677</v>
      </c>
      <c r="L66" s="27"/>
      <c r="M66" s="53">
        <f t="shared" si="3"/>
        <v>0</v>
      </c>
      <c r="N66" s="84">
        <f t="shared" si="1"/>
        <v>0</v>
      </c>
      <c r="O66" s="84">
        <f>SUM(Q66:IV66)</f>
        <v>0</v>
      </c>
      <c r="P66" s="90">
        <f t="shared" si="2"/>
      </c>
      <c r="Q66" s="20"/>
      <c r="R66" s="20"/>
      <c r="S66" s="20"/>
      <c r="T66" s="28"/>
    </row>
    <row r="67" spans="1:58" ht="12.75">
      <c r="A67" s="1" t="s">
        <v>198</v>
      </c>
      <c r="B67" s="36"/>
      <c r="C67" s="75" t="s">
        <v>202</v>
      </c>
      <c r="D67" s="36">
        <v>0.01</v>
      </c>
      <c r="E67" s="36">
        <v>0.01</v>
      </c>
      <c r="F67" s="37"/>
      <c r="G67" s="37">
        <f t="shared" si="0"/>
        <v>0.011851816021067985</v>
      </c>
      <c r="H67" s="27"/>
      <c r="I67" s="27">
        <v>0.02</v>
      </c>
      <c r="J67" s="27"/>
      <c r="K67" s="27">
        <v>0.020337604230221677</v>
      </c>
      <c r="L67" s="27">
        <v>0.018921475875118256</v>
      </c>
      <c r="M67" s="53">
        <f>O67*10/$M$4</f>
        <v>0.015046644598254588</v>
      </c>
      <c r="N67" s="84">
        <f t="shared" si="1"/>
        <v>1</v>
      </c>
      <c r="O67" s="84">
        <f>SUM(Q67:IV67)</f>
        <v>1</v>
      </c>
      <c r="P67" s="90">
        <f t="shared" si="2"/>
      </c>
      <c r="Q67" s="20"/>
      <c r="R67" s="20"/>
      <c r="S67" s="20"/>
      <c r="T67" s="76"/>
      <c r="BF67">
        <v>1</v>
      </c>
    </row>
    <row r="68" spans="1:20" ht="12.75">
      <c r="A68" s="1" t="s">
        <v>148</v>
      </c>
      <c r="B68" s="36"/>
      <c r="C68" s="36"/>
      <c r="D68" s="75" t="s">
        <v>202</v>
      </c>
      <c r="E68" s="36"/>
      <c r="F68" s="74" t="s">
        <v>202</v>
      </c>
      <c r="G68" s="37">
        <f t="shared" si="0"/>
        <v>0.004067520846044335</v>
      </c>
      <c r="H68" s="27"/>
      <c r="I68" s="27"/>
      <c r="J68" s="27"/>
      <c r="K68" s="27">
        <v>0.020337604230221677</v>
      </c>
      <c r="L68" s="27"/>
      <c r="M68" s="53">
        <f>O68*10/$M$4</f>
        <v>0</v>
      </c>
      <c r="N68" s="84">
        <f t="shared" si="1"/>
        <v>0</v>
      </c>
      <c r="O68" s="84">
        <f>SUM(Q68:IV68)</f>
        <v>0</v>
      </c>
      <c r="P68" s="90">
        <f t="shared" si="2"/>
      </c>
      <c r="Q68" s="20"/>
      <c r="R68" s="20"/>
      <c r="S68" s="20"/>
      <c r="T68" s="28"/>
    </row>
    <row r="69" spans="1:83" ht="12.75">
      <c r="A69" s="1" t="s">
        <v>24</v>
      </c>
      <c r="B69" s="36">
        <v>0.06</v>
      </c>
      <c r="C69" s="36">
        <v>0.12</v>
      </c>
      <c r="D69" s="37">
        <v>0.3</v>
      </c>
      <c r="E69" s="36">
        <v>0.56</v>
      </c>
      <c r="F69" s="37">
        <v>0.5142369871402328</v>
      </c>
      <c r="G69" s="37">
        <f aca="true" t="shared" si="6" ref="G69:G130">(H69+I69+J69+K69+L69)/5</f>
        <v>0.5988784814468817</v>
      </c>
      <c r="H69" s="27">
        <v>0.53</v>
      </c>
      <c r="I69" s="27">
        <v>0.65</v>
      </c>
      <c r="J69" s="27">
        <v>0.726978998384491</v>
      </c>
      <c r="K69" s="27">
        <v>0.6711409395973154</v>
      </c>
      <c r="L69" s="27">
        <v>0.41627246925260164</v>
      </c>
      <c r="M69" s="53">
        <f t="shared" si="3"/>
        <v>0.5567258501354198</v>
      </c>
      <c r="N69" s="84">
        <f t="shared" si="1"/>
        <v>22</v>
      </c>
      <c r="O69" s="84">
        <f>SUM(Q69:IV69)</f>
        <v>37</v>
      </c>
      <c r="P69" s="90">
        <f t="shared" si="2"/>
        <v>0.9296140492314537</v>
      </c>
      <c r="Q69" s="20"/>
      <c r="R69" s="20">
        <v>2</v>
      </c>
      <c r="S69" s="20"/>
      <c r="T69" s="28"/>
      <c r="U69" s="20"/>
      <c r="V69" s="20"/>
      <c r="W69" s="20"/>
      <c r="X69" s="20"/>
      <c r="Y69" s="20"/>
      <c r="Z69" s="20"/>
      <c r="AC69">
        <v>5</v>
      </c>
      <c r="AD69">
        <v>1</v>
      </c>
      <c r="AF69">
        <v>2</v>
      </c>
      <c r="AI69">
        <v>1</v>
      </c>
      <c r="AO69">
        <v>1</v>
      </c>
      <c r="AQ69">
        <v>1</v>
      </c>
      <c r="AT69">
        <v>1</v>
      </c>
      <c r="AU69">
        <v>3</v>
      </c>
      <c r="AV69">
        <v>1</v>
      </c>
      <c r="BA69">
        <v>1</v>
      </c>
      <c r="BB69">
        <v>3</v>
      </c>
      <c r="BD69">
        <v>3</v>
      </c>
      <c r="BE69">
        <v>1</v>
      </c>
      <c r="BF69">
        <v>2</v>
      </c>
      <c r="BG69">
        <v>2</v>
      </c>
      <c r="BN69">
        <v>1</v>
      </c>
      <c r="BW69">
        <v>1</v>
      </c>
      <c r="BX69">
        <v>1</v>
      </c>
      <c r="BY69">
        <v>1</v>
      </c>
      <c r="BZ69">
        <v>2</v>
      </c>
      <c r="CE69">
        <v>1</v>
      </c>
    </row>
    <row r="70" spans="1:82" ht="12.75">
      <c r="A70" s="1" t="s">
        <v>25</v>
      </c>
      <c r="B70" s="36">
        <v>0.17</v>
      </c>
      <c r="C70" s="36">
        <v>0.34</v>
      </c>
      <c r="D70" s="36">
        <v>0.28</v>
      </c>
      <c r="E70" s="36">
        <v>0.57</v>
      </c>
      <c r="F70" s="37">
        <v>0.629566850377628</v>
      </c>
      <c r="G70" s="37">
        <f t="shared" si="6"/>
        <v>0.586017817967279</v>
      </c>
      <c r="H70" s="27">
        <v>0.28</v>
      </c>
      <c r="I70" s="27">
        <v>0.31</v>
      </c>
      <c r="J70" s="27">
        <v>0.7067851373182551</v>
      </c>
      <c r="K70" s="27">
        <v>0.630465731136872</v>
      </c>
      <c r="L70" s="27">
        <v>1.0028382213812674</v>
      </c>
      <c r="M70" s="53">
        <f t="shared" si="3"/>
        <v>1.3090580800481493</v>
      </c>
      <c r="N70" s="84">
        <f t="shared" si="1"/>
        <v>39</v>
      </c>
      <c r="O70" s="84">
        <f>SUM(Q70:IV70)</f>
        <v>87</v>
      </c>
      <c r="P70" s="90">
        <f aca="true" t="shared" si="7" ref="P70:P132">IF(COUNT(H70:L70)=0,"",IF(SUM(H70:L70)/COUNT($H$4:$L$4)&lt;0.1,"",IF(M70&lt;0.1,"",M70/(SUM(H70:L70)/COUNT($H$4:$L$4)))))</f>
        <v>2.233819586900755</v>
      </c>
      <c r="Q70" s="20"/>
      <c r="R70" s="20">
        <v>3</v>
      </c>
      <c r="S70" s="20">
        <v>2</v>
      </c>
      <c r="T70" s="28">
        <v>2</v>
      </c>
      <c r="U70" s="20"/>
      <c r="V70" s="20"/>
      <c r="W70" s="20">
        <v>1</v>
      </c>
      <c r="X70" s="20">
        <v>1</v>
      </c>
      <c r="Y70" s="20"/>
      <c r="Z70" s="20"/>
      <c r="AA70">
        <v>1</v>
      </c>
      <c r="AC70">
        <v>8</v>
      </c>
      <c r="AD70">
        <v>3</v>
      </c>
      <c r="AE70">
        <v>1</v>
      </c>
      <c r="AF70">
        <v>2</v>
      </c>
      <c r="AH70">
        <v>1</v>
      </c>
      <c r="AJ70">
        <v>4</v>
      </c>
      <c r="AL70">
        <v>2</v>
      </c>
      <c r="AM70">
        <v>6</v>
      </c>
      <c r="AO70">
        <v>1</v>
      </c>
      <c r="AR70">
        <v>3</v>
      </c>
      <c r="AS70">
        <v>2</v>
      </c>
      <c r="AT70">
        <v>1</v>
      </c>
      <c r="AU70">
        <v>2</v>
      </c>
      <c r="AX70">
        <v>2</v>
      </c>
      <c r="AY70">
        <v>1</v>
      </c>
      <c r="BB70">
        <v>7</v>
      </c>
      <c r="BC70">
        <v>5</v>
      </c>
      <c r="BD70">
        <v>4</v>
      </c>
      <c r="BE70">
        <v>4</v>
      </c>
      <c r="BF70">
        <v>1</v>
      </c>
      <c r="BG70">
        <v>1</v>
      </c>
      <c r="BH70">
        <v>2</v>
      </c>
      <c r="BJ70">
        <v>1</v>
      </c>
      <c r="BK70">
        <v>1</v>
      </c>
      <c r="BN70">
        <v>3</v>
      </c>
      <c r="BQ70">
        <v>1</v>
      </c>
      <c r="BS70">
        <v>1</v>
      </c>
      <c r="BW70">
        <v>1</v>
      </c>
      <c r="BX70">
        <v>1</v>
      </c>
      <c r="BZ70">
        <v>1</v>
      </c>
      <c r="CB70">
        <v>2</v>
      </c>
      <c r="CC70">
        <v>1</v>
      </c>
      <c r="CD70">
        <v>1</v>
      </c>
    </row>
    <row r="71" spans="1:83" ht="12.75">
      <c r="A71" s="1" t="s">
        <v>26</v>
      </c>
      <c r="B71" s="36">
        <v>1.45</v>
      </c>
      <c r="C71" s="36">
        <v>1.53</v>
      </c>
      <c r="D71" s="36">
        <v>1.79</v>
      </c>
      <c r="E71" s="37">
        <v>2.7</v>
      </c>
      <c r="F71" s="37">
        <v>4.996884262094305</v>
      </c>
      <c r="G71" s="37">
        <f t="shared" si="6"/>
        <v>8.196512230451702</v>
      </c>
      <c r="H71" s="27">
        <v>6.57</v>
      </c>
      <c r="I71" s="27">
        <v>7.8</v>
      </c>
      <c r="J71" s="27">
        <v>8.68336025848142</v>
      </c>
      <c r="K71" s="27">
        <v>11.836485661989016</v>
      </c>
      <c r="L71" s="27">
        <v>6.092715231788078</v>
      </c>
      <c r="M71" s="53">
        <f t="shared" si="3"/>
        <v>4.7095997592536865</v>
      </c>
      <c r="N71" s="84">
        <f t="shared" si="1"/>
        <v>59</v>
      </c>
      <c r="O71" s="84">
        <f>SUM(Q71:IV71)</f>
        <v>313</v>
      </c>
      <c r="P71" s="90">
        <f t="shared" si="7"/>
        <v>0.5745858270980881</v>
      </c>
      <c r="Q71" s="20">
        <v>2</v>
      </c>
      <c r="R71" s="20">
        <v>11</v>
      </c>
      <c r="S71" s="20"/>
      <c r="T71" s="28">
        <v>4</v>
      </c>
      <c r="U71" s="20">
        <v>2</v>
      </c>
      <c r="V71" s="20">
        <v>5</v>
      </c>
      <c r="W71" s="20">
        <v>11</v>
      </c>
      <c r="X71" s="20">
        <v>1</v>
      </c>
      <c r="Y71" s="20"/>
      <c r="Z71" s="20"/>
      <c r="AA71" s="20"/>
      <c r="AB71" s="20">
        <v>4</v>
      </c>
      <c r="AC71" s="20">
        <v>5</v>
      </c>
      <c r="AD71" s="20">
        <v>8</v>
      </c>
      <c r="AE71" s="20">
        <v>7</v>
      </c>
      <c r="AF71">
        <v>11</v>
      </c>
      <c r="AG71" s="20">
        <v>1</v>
      </c>
      <c r="AH71" s="20">
        <v>1</v>
      </c>
      <c r="AI71" s="20">
        <v>3</v>
      </c>
      <c r="AJ71" s="20">
        <v>4</v>
      </c>
      <c r="AK71" s="20">
        <v>9</v>
      </c>
      <c r="AL71" s="20">
        <v>2</v>
      </c>
      <c r="AM71" s="20">
        <v>10</v>
      </c>
      <c r="AN71" s="20">
        <v>4</v>
      </c>
      <c r="AO71">
        <v>2</v>
      </c>
      <c r="AP71" s="20">
        <v>2</v>
      </c>
      <c r="AQ71" s="20">
        <v>6</v>
      </c>
      <c r="AR71" s="20">
        <v>1</v>
      </c>
      <c r="AS71">
        <v>5</v>
      </c>
      <c r="AT71" s="20">
        <v>1</v>
      </c>
      <c r="AU71" s="20">
        <v>15</v>
      </c>
      <c r="AV71">
        <v>3</v>
      </c>
      <c r="AW71" s="20">
        <v>12</v>
      </c>
      <c r="AX71">
        <v>10</v>
      </c>
      <c r="AZ71">
        <v>7</v>
      </c>
      <c r="BA71">
        <v>11</v>
      </c>
      <c r="BB71">
        <v>9</v>
      </c>
      <c r="BC71">
        <v>3</v>
      </c>
      <c r="BD71">
        <v>4</v>
      </c>
      <c r="BE71">
        <v>6</v>
      </c>
      <c r="BF71">
        <v>4</v>
      </c>
      <c r="BG71">
        <v>2</v>
      </c>
      <c r="BH71">
        <v>2</v>
      </c>
      <c r="BJ71">
        <v>3</v>
      </c>
      <c r="BK71">
        <v>6</v>
      </c>
      <c r="BL71">
        <v>7</v>
      </c>
      <c r="BM71">
        <v>3</v>
      </c>
      <c r="BN71">
        <v>10</v>
      </c>
      <c r="BO71">
        <v>3</v>
      </c>
      <c r="BP71">
        <v>3</v>
      </c>
      <c r="BQ71">
        <v>4</v>
      </c>
      <c r="BS71">
        <v>8</v>
      </c>
      <c r="BT71">
        <v>3</v>
      </c>
      <c r="BU71">
        <v>2</v>
      </c>
      <c r="BV71">
        <v>4</v>
      </c>
      <c r="BW71">
        <v>11</v>
      </c>
      <c r="BX71">
        <v>2</v>
      </c>
      <c r="BY71">
        <v>15</v>
      </c>
      <c r="BZ71">
        <v>10</v>
      </c>
      <c r="CB71">
        <v>3</v>
      </c>
      <c r="CC71">
        <v>2</v>
      </c>
      <c r="CD71">
        <v>1</v>
      </c>
      <c r="CE71">
        <v>3</v>
      </c>
    </row>
    <row r="72" spans="1:30" ht="12.75">
      <c r="A72" s="1" t="s">
        <v>169</v>
      </c>
      <c r="B72" s="36"/>
      <c r="C72" s="75" t="s">
        <v>202</v>
      </c>
      <c r="D72" s="75" t="s">
        <v>202</v>
      </c>
      <c r="E72" s="37"/>
      <c r="F72" s="74" t="s">
        <v>202</v>
      </c>
      <c r="G72" s="37">
        <f t="shared" si="6"/>
        <v>0.004067520846044335</v>
      </c>
      <c r="H72" s="27"/>
      <c r="I72" s="27"/>
      <c r="J72" s="27"/>
      <c r="K72" s="27">
        <v>0.020337604230221677</v>
      </c>
      <c r="L72" s="27"/>
      <c r="M72" s="53">
        <f>O72*10/$M$4</f>
        <v>0</v>
      </c>
      <c r="N72" s="84">
        <f t="shared" si="1"/>
        <v>0</v>
      </c>
      <c r="O72" s="84">
        <f>SUM(Q72:IV72)</f>
        <v>0</v>
      </c>
      <c r="P72" s="90">
        <f t="shared" si="7"/>
      </c>
      <c r="Q72" s="20"/>
      <c r="R72" s="20"/>
      <c r="S72" s="20"/>
      <c r="T72" s="28"/>
      <c r="U72" s="20"/>
      <c r="V72" s="20"/>
      <c r="W72" s="20"/>
      <c r="X72" s="20"/>
      <c r="Y72" s="20"/>
      <c r="Z72" s="20"/>
      <c r="AD72" s="20"/>
    </row>
    <row r="73" spans="1:60" ht="12.75">
      <c r="A73" s="1" t="s">
        <v>78</v>
      </c>
      <c r="B73" s="36">
        <v>0.02</v>
      </c>
      <c r="C73" s="36">
        <v>0.04</v>
      </c>
      <c r="D73" s="36">
        <v>0.02</v>
      </c>
      <c r="E73" s="36">
        <v>0.04</v>
      </c>
      <c r="F73" s="37">
        <v>0.06612369871402328</v>
      </c>
      <c r="G73" s="37">
        <f t="shared" si="6"/>
        <v>0.08711023362799845</v>
      </c>
      <c r="H73" s="27">
        <v>0.11773940345368916</v>
      </c>
      <c r="I73" s="27">
        <v>0.08</v>
      </c>
      <c r="J73" s="27">
        <v>0.08077544426494344</v>
      </c>
      <c r="K73" s="27">
        <v>0.08135041692088671</v>
      </c>
      <c r="L73" s="27">
        <v>0.07568590350047302</v>
      </c>
      <c r="M73" s="53">
        <f t="shared" si="3"/>
        <v>0.06018657839301835</v>
      </c>
      <c r="N73" s="84">
        <f t="shared" si="1"/>
        <v>4</v>
      </c>
      <c r="O73" s="84">
        <f>SUM(Q73:IV73)</f>
        <v>4</v>
      </c>
      <c r="P73" s="90">
        <f t="shared" si="7"/>
      </c>
      <c r="Q73" s="20"/>
      <c r="R73" s="20"/>
      <c r="S73" s="20"/>
      <c r="T73" s="28"/>
      <c r="AB73">
        <v>1</v>
      </c>
      <c r="AC73">
        <v>1</v>
      </c>
      <c r="AM73">
        <v>1</v>
      </c>
      <c r="BH73">
        <v>1</v>
      </c>
    </row>
    <row r="74" spans="1:21" ht="12.75">
      <c r="A74" s="1" t="s">
        <v>90</v>
      </c>
      <c r="B74" s="36"/>
      <c r="C74" s="36">
        <v>0.02</v>
      </c>
      <c r="D74" s="36">
        <v>0.01</v>
      </c>
      <c r="E74" s="36">
        <v>0.01</v>
      </c>
      <c r="F74" s="37">
        <v>0.012041232904674423</v>
      </c>
      <c r="G74" s="37">
        <f t="shared" si="6"/>
        <v>0.011924646781789639</v>
      </c>
      <c r="H74" s="27">
        <v>0.019623233908948195</v>
      </c>
      <c r="I74" s="27">
        <v>0.04</v>
      </c>
      <c r="J74" s="27"/>
      <c r="K74" s="27"/>
      <c r="L74" s="27"/>
      <c r="M74" s="53">
        <f t="shared" si="3"/>
        <v>0.015046644598254588</v>
      </c>
      <c r="N74" s="84">
        <f t="shared" si="1"/>
        <v>1</v>
      </c>
      <c r="O74" s="84">
        <f>SUM(Q74:IV74)</f>
        <v>1</v>
      </c>
      <c r="P74" s="90">
        <f t="shared" si="7"/>
      </c>
      <c r="Q74" s="20"/>
      <c r="R74" s="20"/>
      <c r="S74" s="20"/>
      <c r="T74" s="28"/>
      <c r="U74">
        <v>1</v>
      </c>
    </row>
    <row r="75" spans="1:78" ht="12.75">
      <c r="A75" s="1" t="s">
        <v>71</v>
      </c>
      <c r="B75" s="36">
        <v>0.41</v>
      </c>
      <c r="C75" s="36">
        <v>1.35</v>
      </c>
      <c r="D75" s="37">
        <v>0.09</v>
      </c>
      <c r="E75" s="36">
        <v>0.65</v>
      </c>
      <c r="F75" s="37">
        <v>0.127</v>
      </c>
      <c r="G75" s="37">
        <f t="shared" si="6"/>
        <v>0.5347316646492608</v>
      </c>
      <c r="H75" s="27"/>
      <c r="I75" s="27">
        <v>0.08</v>
      </c>
      <c r="J75" s="27"/>
      <c r="K75" s="27">
        <v>0.020337604230221677</v>
      </c>
      <c r="L75" s="27">
        <v>2.5733207190160825</v>
      </c>
      <c r="M75" s="53">
        <f t="shared" si="3"/>
        <v>2.4375564249172434</v>
      </c>
      <c r="N75" s="84">
        <f aca="true" t="shared" si="8" ref="N75:N130">COUNT(Q75:CE75)</f>
        <v>15</v>
      </c>
      <c r="O75" s="84">
        <f>SUM(Q75:IV75)</f>
        <v>162</v>
      </c>
      <c r="P75" s="90">
        <f t="shared" si="7"/>
        <v>4.558466584386911</v>
      </c>
      <c r="Q75" s="20"/>
      <c r="R75" s="20">
        <v>33</v>
      </c>
      <c r="S75" s="20"/>
      <c r="T75" s="28"/>
      <c r="W75">
        <v>9</v>
      </c>
      <c r="Y75">
        <v>1</v>
      </c>
      <c r="AC75">
        <v>22</v>
      </c>
      <c r="AM75">
        <v>35</v>
      </c>
      <c r="AP75">
        <v>8</v>
      </c>
      <c r="AT75">
        <v>4</v>
      </c>
      <c r="AV75">
        <v>1</v>
      </c>
      <c r="AW75">
        <v>9</v>
      </c>
      <c r="AX75">
        <v>3</v>
      </c>
      <c r="AY75">
        <v>1</v>
      </c>
      <c r="AZ75">
        <v>31</v>
      </c>
      <c r="BD75">
        <v>1</v>
      </c>
      <c r="BU75">
        <v>1</v>
      </c>
      <c r="BZ75">
        <v>3</v>
      </c>
    </row>
    <row r="76" spans="1:26" ht="12.75">
      <c r="A76" s="1" t="s">
        <v>95</v>
      </c>
      <c r="B76" s="36"/>
      <c r="C76" s="36">
        <v>0.01</v>
      </c>
      <c r="D76" s="75" t="s">
        <v>202</v>
      </c>
      <c r="E76" s="36">
        <v>0.04</v>
      </c>
      <c r="F76" s="37">
        <v>0.008</v>
      </c>
      <c r="G76" s="37">
        <f t="shared" si="6"/>
        <v>0</v>
      </c>
      <c r="H76" s="27"/>
      <c r="I76" s="27"/>
      <c r="J76" s="27"/>
      <c r="K76" s="27"/>
      <c r="L76" s="27"/>
      <c r="M76" s="53">
        <f t="shared" si="3"/>
        <v>0</v>
      </c>
      <c r="N76" s="84">
        <f t="shared" si="8"/>
        <v>0</v>
      </c>
      <c r="O76" s="84">
        <f>SUM(Q76:IV76)</f>
        <v>0</v>
      </c>
      <c r="P76" s="90">
        <f t="shared" si="7"/>
      </c>
      <c r="Q76" s="20"/>
      <c r="R76" s="20"/>
      <c r="S76" s="20"/>
      <c r="T76" s="28"/>
      <c r="U76" s="21"/>
      <c r="V76" s="21"/>
      <c r="W76" s="21"/>
      <c r="X76" s="21"/>
      <c r="Y76" s="21"/>
      <c r="Z76" s="21"/>
    </row>
    <row r="77" spans="1:26" ht="12.75">
      <c r="A77" s="1" t="s">
        <v>235</v>
      </c>
      <c r="B77" s="36"/>
      <c r="C77" s="36"/>
      <c r="D77" s="75"/>
      <c r="E77" s="36"/>
      <c r="F77" s="37"/>
      <c r="G77" s="37">
        <f t="shared" si="6"/>
        <v>0.012202562538133007</v>
      </c>
      <c r="H77" s="27"/>
      <c r="I77" s="27"/>
      <c r="J77" s="27"/>
      <c r="K77" s="27">
        <v>0.06101281269066503</v>
      </c>
      <c r="L77" s="27"/>
      <c r="M77" s="53">
        <f>O77*10/$M$4</f>
        <v>0</v>
      </c>
      <c r="N77" s="84">
        <f>COUNT(Q77:CE77)</f>
        <v>0</v>
      </c>
      <c r="O77" s="84">
        <f>SUM(Q77:IV77)</f>
        <v>0</v>
      </c>
      <c r="P77" s="90">
        <f t="shared" si="7"/>
      </c>
      <c r="Q77" s="20"/>
      <c r="R77" s="20"/>
      <c r="S77" s="20"/>
      <c r="T77" s="28"/>
      <c r="U77" s="21"/>
      <c r="V77" s="21"/>
      <c r="W77" s="21"/>
      <c r="X77" s="21"/>
      <c r="Y77" s="21"/>
      <c r="Z77" s="21"/>
    </row>
    <row r="78" spans="1:26" ht="12.75">
      <c r="A78" s="1" t="s">
        <v>208</v>
      </c>
      <c r="B78" s="36"/>
      <c r="C78" s="36"/>
      <c r="D78" s="71"/>
      <c r="E78" s="36"/>
      <c r="F78" s="74" t="s">
        <v>202</v>
      </c>
      <c r="G78" s="37">
        <f t="shared" si="6"/>
        <v>0</v>
      </c>
      <c r="H78" s="27"/>
      <c r="I78" s="27"/>
      <c r="J78" s="27"/>
      <c r="K78" s="27"/>
      <c r="L78" s="27"/>
      <c r="M78" s="53">
        <f>O78*10/$M$4</f>
        <v>0.030093289196509176</v>
      </c>
      <c r="N78" s="84">
        <f t="shared" si="8"/>
        <v>1</v>
      </c>
      <c r="O78" s="84">
        <f>SUM(Q78:IV78)</f>
        <v>2</v>
      </c>
      <c r="P78" s="90">
        <f t="shared" si="7"/>
      </c>
      <c r="Q78" s="20"/>
      <c r="R78" s="20"/>
      <c r="S78" s="20"/>
      <c r="T78" s="28"/>
      <c r="U78" s="21"/>
      <c r="V78" s="21"/>
      <c r="W78" s="21"/>
      <c r="X78" s="21"/>
      <c r="Y78" s="21"/>
      <c r="Z78" s="21">
        <v>2</v>
      </c>
    </row>
    <row r="79" spans="1:81" ht="12.75">
      <c r="A79" s="1" t="s">
        <v>27</v>
      </c>
      <c r="B79" s="36">
        <v>0.01</v>
      </c>
      <c r="C79" s="37">
        <v>0.84</v>
      </c>
      <c r="D79" s="36">
        <v>1.51</v>
      </c>
      <c r="E79" s="36">
        <v>4.52</v>
      </c>
      <c r="F79" s="37">
        <v>5.670865890998162</v>
      </c>
      <c r="G79" s="37">
        <f t="shared" si="6"/>
        <v>3.057489077436631</v>
      </c>
      <c r="H79" s="27">
        <v>12.92</v>
      </c>
      <c r="I79" s="27">
        <v>1.08</v>
      </c>
      <c r="J79" s="27"/>
      <c r="K79" s="27">
        <v>1.0982306284319705</v>
      </c>
      <c r="L79" s="27">
        <v>0.18921475875118254</v>
      </c>
      <c r="M79" s="53">
        <f t="shared" si="3"/>
        <v>20.68913632260006</v>
      </c>
      <c r="N79" s="84">
        <f t="shared" si="8"/>
        <v>25</v>
      </c>
      <c r="O79" s="84">
        <f>SUM(Q79:IV79)</f>
        <v>1375</v>
      </c>
      <c r="P79" s="90">
        <f t="shared" si="7"/>
        <v>6.766708170858171</v>
      </c>
      <c r="Q79" s="20">
        <v>12</v>
      </c>
      <c r="R79" s="20">
        <v>2</v>
      </c>
      <c r="S79" s="20"/>
      <c r="T79" s="28"/>
      <c r="U79" s="20">
        <v>26</v>
      </c>
      <c r="V79" s="20"/>
      <c r="W79" s="20">
        <v>87</v>
      </c>
      <c r="X79" s="20">
        <v>16</v>
      </c>
      <c r="Y79" s="20"/>
      <c r="Z79" s="20">
        <v>5</v>
      </c>
      <c r="AC79">
        <v>20</v>
      </c>
      <c r="AF79">
        <v>1</v>
      </c>
      <c r="AG79">
        <v>3</v>
      </c>
      <c r="AK79">
        <v>33</v>
      </c>
      <c r="AM79">
        <v>2</v>
      </c>
      <c r="AN79">
        <v>95</v>
      </c>
      <c r="AO79">
        <v>19</v>
      </c>
      <c r="AR79">
        <v>12</v>
      </c>
      <c r="AT79">
        <v>6</v>
      </c>
      <c r="AX79">
        <v>292</v>
      </c>
      <c r="AY79">
        <v>10</v>
      </c>
      <c r="AZ79">
        <v>71</v>
      </c>
      <c r="BI79">
        <v>292</v>
      </c>
      <c r="BQ79">
        <v>265</v>
      </c>
      <c r="BS79">
        <v>30</v>
      </c>
      <c r="BT79">
        <v>37</v>
      </c>
      <c r="BY79">
        <v>1</v>
      </c>
      <c r="CA79">
        <v>35</v>
      </c>
      <c r="CC79">
        <v>3</v>
      </c>
    </row>
    <row r="80" spans="1:43" ht="12.75">
      <c r="A80" s="1" t="s">
        <v>28</v>
      </c>
      <c r="B80" s="36">
        <v>0.16</v>
      </c>
      <c r="C80" s="37">
        <v>0.1</v>
      </c>
      <c r="D80" s="36">
        <v>0.16</v>
      </c>
      <c r="E80" s="36">
        <v>0.09</v>
      </c>
      <c r="F80" s="37">
        <v>0.11157726066544194</v>
      </c>
      <c r="G80" s="37">
        <f t="shared" si="6"/>
        <v>0.036251358331830186</v>
      </c>
      <c r="H80" s="27">
        <v>0.02</v>
      </c>
      <c r="I80" s="27">
        <v>0.06</v>
      </c>
      <c r="J80" s="27">
        <v>0.06058158319870758</v>
      </c>
      <c r="K80" s="27">
        <v>0.040675208460443354</v>
      </c>
      <c r="L80" s="27"/>
      <c r="M80" s="53">
        <f t="shared" si="3"/>
        <v>0.030093289196509176</v>
      </c>
      <c r="N80" s="84">
        <f t="shared" si="8"/>
        <v>2</v>
      </c>
      <c r="O80" s="84">
        <f>SUM(Q80:IV80)</f>
        <v>2</v>
      </c>
      <c r="P80" s="90">
        <f t="shared" si="7"/>
      </c>
      <c r="Q80" s="20"/>
      <c r="R80" s="20"/>
      <c r="S80" s="20"/>
      <c r="T80" s="28"/>
      <c r="U80" s="21"/>
      <c r="V80" s="21"/>
      <c r="W80" s="21"/>
      <c r="X80" s="21"/>
      <c r="Y80" s="21"/>
      <c r="Z80" s="21"/>
      <c r="AP80">
        <v>1</v>
      </c>
      <c r="AQ80">
        <v>1</v>
      </c>
    </row>
    <row r="81" spans="1:50" ht="12.75">
      <c r="A81" s="1" t="s">
        <v>29</v>
      </c>
      <c r="B81" s="36"/>
      <c r="C81" s="75" t="s">
        <v>202</v>
      </c>
      <c r="D81" s="36"/>
      <c r="E81" s="36">
        <v>0.01</v>
      </c>
      <c r="F81" s="37">
        <v>0.011082465809348848</v>
      </c>
      <c r="G81" s="37">
        <f t="shared" si="6"/>
        <v>0.02698899672116259</v>
      </c>
      <c r="H81" s="27">
        <v>0.02</v>
      </c>
      <c r="I81" s="27"/>
      <c r="J81" s="27"/>
      <c r="K81" s="27">
        <v>0.020337604230221677</v>
      </c>
      <c r="L81" s="27">
        <v>0.09460737937559127</v>
      </c>
      <c r="M81" s="53">
        <f t="shared" si="3"/>
        <v>0.09027986758952754</v>
      </c>
      <c r="N81" s="84">
        <f t="shared" si="8"/>
        <v>3</v>
      </c>
      <c r="O81" s="84">
        <f>SUM(Q81:IV81)</f>
        <v>6</v>
      </c>
      <c r="P81" s="90">
        <f t="shared" si="7"/>
      </c>
      <c r="Q81" s="20"/>
      <c r="R81" s="20"/>
      <c r="S81" s="20"/>
      <c r="T81" s="76"/>
      <c r="U81" s="21"/>
      <c r="V81" s="21"/>
      <c r="W81" s="21"/>
      <c r="X81" s="21"/>
      <c r="Y81" s="21"/>
      <c r="Z81" s="21">
        <v>4</v>
      </c>
      <c r="AK81">
        <v>1</v>
      </c>
      <c r="AX81">
        <v>1</v>
      </c>
    </row>
    <row r="82" spans="1:26" ht="12.75">
      <c r="A82" s="1" t="s">
        <v>209</v>
      </c>
      <c r="B82" s="36"/>
      <c r="C82" s="71"/>
      <c r="D82" s="36">
        <v>0.01</v>
      </c>
      <c r="E82" s="75" t="s">
        <v>202</v>
      </c>
      <c r="F82" s="37"/>
      <c r="G82" s="37">
        <f t="shared" si="6"/>
        <v>0</v>
      </c>
      <c r="H82" s="27"/>
      <c r="I82" s="27"/>
      <c r="J82" s="27"/>
      <c r="K82" s="27"/>
      <c r="L82" s="27"/>
      <c r="M82" s="53">
        <f>O82*10/$M$4</f>
        <v>0.015046644598254588</v>
      </c>
      <c r="N82" s="84">
        <f t="shared" si="8"/>
        <v>1</v>
      </c>
      <c r="O82" s="84">
        <f>SUM(Q82:IV82)</f>
        <v>1</v>
      </c>
      <c r="P82" s="90">
        <f t="shared" si="7"/>
      </c>
      <c r="Q82" s="20"/>
      <c r="R82" s="20"/>
      <c r="S82" s="20"/>
      <c r="T82" s="28"/>
      <c r="U82" s="21"/>
      <c r="V82" s="21"/>
      <c r="W82" s="21"/>
      <c r="X82" s="21"/>
      <c r="Y82" s="21"/>
      <c r="Z82" s="21">
        <v>1</v>
      </c>
    </row>
    <row r="83" spans="1:60" ht="12.75">
      <c r="A83" s="1" t="s">
        <v>30</v>
      </c>
      <c r="B83" s="36"/>
      <c r="C83" s="36"/>
      <c r="D83" s="75" t="s">
        <v>202</v>
      </c>
      <c r="E83" s="36">
        <v>0.01</v>
      </c>
      <c r="F83" s="37">
        <v>0.01508246580934885</v>
      </c>
      <c r="G83" s="37">
        <f t="shared" si="6"/>
        <v>0.021391657738318127</v>
      </c>
      <c r="H83" s="27">
        <v>0.03</v>
      </c>
      <c r="I83" s="27"/>
      <c r="J83" s="27">
        <v>0.02019386106623586</v>
      </c>
      <c r="K83" s="27"/>
      <c r="L83" s="27">
        <v>0.05676442762535477</v>
      </c>
      <c r="M83" s="53">
        <f t="shared" si="3"/>
        <v>0.07523322299127294</v>
      </c>
      <c r="N83" s="84">
        <f t="shared" si="8"/>
        <v>3</v>
      </c>
      <c r="O83" s="84">
        <f>SUM(Q83:IV83)</f>
        <v>5</v>
      </c>
      <c r="P83" s="90">
        <f t="shared" si="7"/>
      </c>
      <c r="Q83" s="20"/>
      <c r="R83" s="20"/>
      <c r="S83" s="20"/>
      <c r="T83" s="28"/>
      <c r="U83" s="21"/>
      <c r="V83" s="21"/>
      <c r="W83" s="21"/>
      <c r="X83" s="21"/>
      <c r="Y83" s="21"/>
      <c r="Z83" s="21">
        <v>2</v>
      </c>
      <c r="AO83">
        <v>1</v>
      </c>
      <c r="BH83">
        <v>2</v>
      </c>
    </row>
    <row r="84" spans="1:83" ht="12.75">
      <c r="A84" s="1" t="s">
        <v>31</v>
      </c>
      <c r="B84" s="37">
        <v>0.7</v>
      </c>
      <c r="C84" s="36">
        <v>0.29</v>
      </c>
      <c r="D84" s="37">
        <v>0.3</v>
      </c>
      <c r="E84" s="36">
        <v>1.14</v>
      </c>
      <c r="F84" s="37">
        <v>2.8976276791181874</v>
      </c>
      <c r="G84" s="37">
        <f t="shared" si="6"/>
        <v>5.057683272002238</v>
      </c>
      <c r="H84" s="27">
        <v>4.5</v>
      </c>
      <c r="I84" s="27">
        <v>3.22</v>
      </c>
      <c r="J84" s="27">
        <v>5.694668820678513</v>
      </c>
      <c r="K84" s="27">
        <v>6.121618873296725</v>
      </c>
      <c r="L84" s="27">
        <v>5.75212866603595</v>
      </c>
      <c r="M84" s="53">
        <f t="shared" si="3"/>
        <v>8.03490821546795</v>
      </c>
      <c r="N84" s="84">
        <f t="shared" si="8"/>
        <v>59</v>
      </c>
      <c r="O84" s="84">
        <f>SUM(Q84:IV84)</f>
        <v>534</v>
      </c>
      <c r="P84" s="90">
        <f t="shared" si="7"/>
        <v>1.588653892177611</v>
      </c>
      <c r="Q84" s="20">
        <v>3</v>
      </c>
      <c r="R84" s="20">
        <v>5</v>
      </c>
      <c r="S84" s="20">
        <v>11</v>
      </c>
      <c r="T84" s="28"/>
      <c r="U84" s="20">
        <v>11</v>
      </c>
      <c r="V84" s="20">
        <v>17</v>
      </c>
      <c r="W84" s="20">
        <v>13</v>
      </c>
      <c r="X84" s="20">
        <v>16</v>
      </c>
      <c r="Y84" s="20"/>
      <c r="Z84" s="20">
        <v>17</v>
      </c>
      <c r="AA84" s="20"/>
      <c r="AB84" s="20">
        <v>5</v>
      </c>
      <c r="AC84" s="20">
        <v>7</v>
      </c>
      <c r="AD84" s="20"/>
      <c r="AE84">
        <v>34</v>
      </c>
      <c r="AF84">
        <v>4</v>
      </c>
      <c r="AI84">
        <v>3</v>
      </c>
      <c r="AJ84">
        <v>3</v>
      </c>
      <c r="AK84">
        <v>6</v>
      </c>
      <c r="AL84">
        <v>4</v>
      </c>
      <c r="AM84">
        <v>18</v>
      </c>
      <c r="AN84">
        <v>7</v>
      </c>
      <c r="AO84">
        <v>2</v>
      </c>
      <c r="AP84">
        <v>1</v>
      </c>
      <c r="AQ84">
        <v>6</v>
      </c>
      <c r="AR84">
        <v>1</v>
      </c>
      <c r="AS84">
        <v>5</v>
      </c>
      <c r="AT84">
        <v>4</v>
      </c>
      <c r="AU84">
        <v>11</v>
      </c>
      <c r="AV84">
        <v>10</v>
      </c>
      <c r="AW84">
        <v>33</v>
      </c>
      <c r="AX84">
        <v>43</v>
      </c>
      <c r="AY84">
        <v>15</v>
      </c>
      <c r="AZ84">
        <v>15</v>
      </c>
      <c r="BA84">
        <v>6</v>
      </c>
      <c r="BB84">
        <v>7</v>
      </c>
      <c r="BC84">
        <v>5</v>
      </c>
      <c r="BD84">
        <v>5</v>
      </c>
      <c r="BE84">
        <v>1</v>
      </c>
      <c r="BF84">
        <v>1</v>
      </c>
      <c r="BH84">
        <v>3</v>
      </c>
      <c r="BI84">
        <v>2</v>
      </c>
      <c r="BJ84">
        <v>6</v>
      </c>
      <c r="BK84">
        <v>2</v>
      </c>
      <c r="BL84">
        <v>3</v>
      </c>
      <c r="BM84">
        <v>2</v>
      </c>
      <c r="BN84">
        <v>7</v>
      </c>
      <c r="BO84">
        <v>3</v>
      </c>
      <c r="BP84">
        <v>4</v>
      </c>
      <c r="BQ84">
        <v>37</v>
      </c>
      <c r="BS84">
        <v>13</v>
      </c>
      <c r="BT84">
        <v>12</v>
      </c>
      <c r="BU84">
        <v>16</v>
      </c>
      <c r="BV84">
        <v>17</v>
      </c>
      <c r="BW84">
        <v>5</v>
      </c>
      <c r="BX84">
        <v>7</v>
      </c>
      <c r="BY84">
        <v>14</v>
      </c>
      <c r="BZ84">
        <v>8</v>
      </c>
      <c r="CA84">
        <v>4</v>
      </c>
      <c r="CB84">
        <v>2</v>
      </c>
      <c r="CC84">
        <v>5</v>
      </c>
      <c r="CD84">
        <v>5</v>
      </c>
      <c r="CE84">
        <v>2</v>
      </c>
    </row>
    <row r="85" spans="1:76" ht="12.75">
      <c r="A85" s="1" t="s">
        <v>32</v>
      </c>
      <c r="B85" s="36">
        <v>0.04</v>
      </c>
      <c r="C85" s="36">
        <v>0.17</v>
      </c>
      <c r="D85" s="36">
        <v>0.21</v>
      </c>
      <c r="E85" s="36">
        <v>1.77</v>
      </c>
      <c r="F85" s="37">
        <v>8.240525617472954</v>
      </c>
      <c r="G85" s="37">
        <f t="shared" si="6"/>
        <v>0.386780894404561</v>
      </c>
      <c r="H85" s="27">
        <v>0.61</v>
      </c>
      <c r="I85" s="27">
        <v>0.1</v>
      </c>
      <c r="J85" s="27">
        <v>0.6260096930533117</v>
      </c>
      <c r="K85" s="27">
        <v>0.16270083384177342</v>
      </c>
      <c r="L85" s="27">
        <v>0.43519394512771986</v>
      </c>
      <c r="M85" s="53">
        <f t="shared" si="3"/>
        <v>8.45621426421908</v>
      </c>
      <c r="N85" s="84">
        <f t="shared" si="8"/>
        <v>25</v>
      </c>
      <c r="O85" s="84">
        <f>SUM(Q85:IV85)</f>
        <v>562</v>
      </c>
      <c r="P85" s="90">
        <f t="shared" si="7"/>
        <v>21.863060938511968</v>
      </c>
      <c r="Q85" s="20">
        <v>1</v>
      </c>
      <c r="R85" s="20">
        <v>3</v>
      </c>
      <c r="S85" s="20"/>
      <c r="T85" s="28"/>
      <c r="U85" s="20"/>
      <c r="V85" s="20"/>
      <c r="W85" s="20">
        <v>1</v>
      </c>
      <c r="X85" s="20">
        <v>80</v>
      </c>
      <c r="Y85" s="20"/>
      <c r="Z85" s="20">
        <v>2</v>
      </c>
      <c r="AD85">
        <v>6</v>
      </c>
      <c r="AK85">
        <v>38</v>
      </c>
      <c r="AN85">
        <v>61</v>
      </c>
      <c r="AQ85">
        <v>2</v>
      </c>
      <c r="AS85">
        <v>26</v>
      </c>
      <c r="AV85">
        <v>80</v>
      </c>
      <c r="AW85">
        <v>3</v>
      </c>
      <c r="AX85">
        <v>8</v>
      </c>
      <c r="AY85">
        <v>1</v>
      </c>
      <c r="BB85">
        <v>1</v>
      </c>
      <c r="BC85">
        <v>13</v>
      </c>
      <c r="BJ85">
        <v>4</v>
      </c>
      <c r="BO85">
        <v>3</v>
      </c>
      <c r="BQ85">
        <v>51</v>
      </c>
      <c r="BR85">
        <v>74</v>
      </c>
      <c r="BT85">
        <v>1</v>
      </c>
      <c r="BU85">
        <v>45</v>
      </c>
      <c r="BV85">
        <v>1</v>
      </c>
      <c r="BW85">
        <v>33</v>
      </c>
      <c r="BX85">
        <v>24</v>
      </c>
    </row>
    <row r="86" spans="1:26" ht="12.75">
      <c r="A86" s="1" t="s">
        <v>33</v>
      </c>
      <c r="B86" s="36"/>
      <c r="C86" s="36"/>
      <c r="D86" s="36"/>
      <c r="E86" s="36"/>
      <c r="F86" s="74" t="s">
        <v>202</v>
      </c>
      <c r="G86" s="37">
        <f t="shared" si="6"/>
        <v>0</v>
      </c>
      <c r="H86" s="27"/>
      <c r="I86" s="27"/>
      <c r="J86" s="27"/>
      <c r="K86" s="27"/>
      <c r="L86" s="27"/>
      <c r="M86" s="53">
        <f t="shared" si="3"/>
        <v>0</v>
      </c>
      <c r="N86" s="84">
        <f t="shared" si="8"/>
        <v>0</v>
      </c>
      <c r="O86" s="84">
        <f>SUM(Q86:IV86)</f>
        <v>0</v>
      </c>
      <c r="P86" s="90">
        <f t="shared" si="7"/>
      </c>
      <c r="Q86" s="20"/>
      <c r="R86" s="20"/>
      <c r="S86" s="20"/>
      <c r="T86" s="28"/>
      <c r="U86" s="21"/>
      <c r="V86" s="21"/>
      <c r="W86" s="21"/>
      <c r="X86" s="21"/>
      <c r="Y86" s="21"/>
      <c r="Z86" s="21"/>
    </row>
    <row r="87" spans="1:26" ht="12.75">
      <c r="A87" s="1" t="s">
        <v>264</v>
      </c>
      <c r="B87" s="36"/>
      <c r="C87" s="36"/>
      <c r="D87" s="36"/>
      <c r="E87" s="36"/>
      <c r="F87" s="74"/>
      <c r="G87" s="37">
        <f t="shared" si="6"/>
        <v>0</v>
      </c>
      <c r="H87" s="27"/>
      <c r="I87" s="27"/>
      <c r="J87" s="27"/>
      <c r="K87" s="27"/>
      <c r="L87" s="27"/>
      <c r="M87" s="53">
        <f>O87*10/$M$4</f>
        <v>0.015046644598254588</v>
      </c>
      <c r="N87" s="84">
        <f>COUNT(Q87:CE87)</f>
        <v>1</v>
      </c>
      <c r="O87" s="84">
        <f>SUM(Q87:IV87)</f>
        <v>1</v>
      </c>
      <c r="P87" s="90"/>
      <c r="Q87" s="20"/>
      <c r="R87" s="20"/>
      <c r="S87" s="20"/>
      <c r="T87" s="28"/>
      <c r="U87" s="21"/>
      <c r="V87" s="21"/>
      <c r="W87" s="21"/>
      <c r="X87" s="21"/>
      <c r="Y87" s="21"/>
      <c r="Z87" s="21">
        <v>1</v>
      </c>
    </row>
    <row r="88" spans="1:45" ht="12.75">
      <c r="A88" s="1" t="s">
        <v>210</v>
      </c>
      <c r="B88" s="36"/>
      <c r="C88" s="36"/>
      <c r="D88" s="36"/>
      <c r="E88" s="36"/>
      <c r="F88" s="74" t="s">
        <v>202</v>
      </c>
      <c r="G88" s="37">
        <f t="shared" si="6"/>
        <v>0.007568590350047302</v>
      </c>
      <c r="H88" s="27"/>
      <c r="I88" s="27"/>
      <c r="J88" s="27"/>
      <c r="K88" s="27"/>
      <c r="L88" s="27">
        <v>0.03784295175023651</v>
      </c>
      <c r="M88" s="53">
        <f>O88*10/$M$4</f>
        <v>0.06018657839301835</v>
      </c>
      <c r="N88" s="84">
        <f t="shared" si="8"/>
        <v>4</v>
      </c>
      <c r="O88" s="84">
        <f>SUM(Q88:IV88)</f>
        <v>4</v>
      </c>
      <c r="P88" s="90">
        <f t="shared" si="7"/>
      </c>
      <c r="Q88" s="20"/>
      <c r="R88" s="20"/>
      <c r="S88" s="20"/>
      <c r="T88" s="28"/>
      <c r="U88" s="21"/>
      <c r="V88" s="21"/>
      <c r="W88" s="21"/>
      <c r="X88" s="21"/>
      <c r="Y88" s="21"/>
      <c r="Z88" s="21"/>
      <c r="AK88">
        <v>1</v>
      </c>
      <c r="AM88">
        <v>1</v>
      </c>
      <c r="AR88">
        <v>1</v>
      </c>
      <c r="AS88">
        <v>1</v>
      </c>
    </row>
    <row r="89" spans="1:71" ht="12.75">
      <c r="A89" s="1" t="s">
        <v>114</v>
      </c>
      <c r="B89" s="36"/>
      <c r="C89" s="36"/>
      <c r="D89" s="36"/>
      <c r="E89" s="36"/>
      <c r="F89" s="74" t="s">
        <v>202</v>
      </c>
      <c r="G89" s="37">
        <f t="shared" si="6"/>
        <v>0.004067520846044335</v>
      </c>
      <c r="H89" s="27"/>
      <c r="I89" s="27"/>
      <c r="J89" s="27"/>
      <c r="K89" s="27">
        <v>0.020337604230221677</v>
      </c>
      <c r="L89" s="27"/>
      <c r="M89" s="53">
        <f t="shared" si="3"/>
        <v>0.015046644598254588</v>
      </c>
      <c r="N89" s="84">
        <f t="shared" si="8"/>
        <v>1</v>
      </c>
      <c r="O89" s="84">
        <f>SUM(Q89:IV89)</f>
        <v>1</v>
      </c>
      <c r="P89" s="90">
        <f t="shared" si="7"/>
      </c>
      <c r="Q89" s="20"/>
      <c r="R89" s="20"/>
      <c r="S89" s="20"/>
      <c r="T89" s="28"/>
      <c r="U89" s="21"/>
      <c r="V89" s="21"/>
      <c r="W89" s="21"/>
      <c r="X89" s="21"/>
      <c r="Y89" s="21"/>
      <c r="Z89" s="21"/>
      <c r="BS89">
        <v>1</v>
      </c>
    </row>
    <row r="90" spans="1:83" ht="12.75">
      <c r="A90" s="1" t="s">
        <v>34</v>
      </c>
      <c r="B90" s="36">
        <v>3.61</v>
      </c>
      <c r="C90" s="36">
        <v>7.22</v>
      </c>
      <c r="D90" s="37">
        <v>5.45</v>
      </c>
      <c r="E90" s="36">
        <v>6.21</v>
      </c>
      <c r="F90" s="37">
        <v>3.34846315574607</v>
      </c>
      <c r="G90" s="37">
        <f t="shared" si="6"/>
        <v>2.2837831121689782</v>
      </c>
      <c r="H90" s="27">
        <v>0.46</v>
      </c>
      <c r="I90" s="27">
        <v>2.14</v>
      </c>
      <c r="J90" s="27">
        <v>1.8376413570274632</v>
      </c>
      <c r="K90" s="27">
        <v>1.891397193410616</v>
      </c>
      <c r="L90" s="27">
        <v>5.089877010406811</v>
      </c>
      <c r="M90" s="53">
        <f t="shared" si="3"/>
        <v>2.226903400541679</v>
      </c>
      <c r="N90" s="84">
        <f t="shared" si="8"/>
        <v>37</v>
      </c>
      <c r="O90" s="84">
        <f>SUM(Q90:IV90)</f>
        <v>148</v>
      </c>
      <c r="P90" s="90">
        <f t="shared" si="7"/>
        <v>0.9750940834424163</v>
      </c>
      <c r="Q90" s="20"/>
      <c r="R90" s="20">
        <v>13</v>
      </c>
      <c r="S90" s="20">
        <v>3</v>
      </c>
      <c r="T90" s="28">
        <v>3</v>
      </c>
      <c r="U90" s="21"/>
      <c r="V90" s="21"/>
      <c r="W90" s="21"/>
      <c r="X90" s="21"/>
      <c r="Y90" s="21">
        <v>2</v>
      </c>
      <c r="Z90" s="21"/>
      <c r="AB90" s="21">
        <v>14</v>
      </c>
      <c r="AC90" s="21">
        <v>3</v>
      </c>
      <c r="AD90" s="20">
        <v>1</v>
      </c>
      <c r="AG90" s="20"/>
      <c r="AH90" s="20">
        <v>6</v>
      </c>
      <c r="AI90" s="20"/>
      <c r="AK90">
        <v>3</v>
      </c>
      <c r="AL90">
        <v>4</v>
      </c>
      <c r="AM90">
        <v>2</v>
      </c>
      <c r="AO90">
        <v>7</v>
      </c>
      <c r="AP90">
        <v>2</v>
      </c>
      <c r="AR90">
        <v>1</v>
      </c>
      <c r="AS90">
        <v>6</v>
      </c>
      <c r="AT90">
        <v>2</v>
      </c>
      <c r="AU90">
        <v>1</v>
      </c>
      <c r="AV90">
        <v>10</v>
      </c>
      <c r="AW90">
        <v>4</v>
      </c>
      <c r="AX90">
        <v>4</v>
      </c>
      <c r="AY90">
        <v>4</v>
      </c>
      <c r="BB90">
        <v>2</v>
      </c>
      <c r="BC90">
        <v>2</v>
      </c>
      <c r="BD90">
        <v>1</v>
      </c>
      <c r="BE90">
        <v>11</v>
      </c>
      <c r="BF90">
        <v>3</v>
      </c>
      <c r="BJ90">
        <v>2</v>
      </c>
      <c r="BL90">
        <v>1</v>
      </c>
      <c r="BP90">
        <v>2</v>
      </c>
      <c r="BQ90">
        <v>5</v>
      </c>
      <c r="BS90">
        <v>1</v>
      </c>
      <c r="BT90">
        <v>6</v>
      </c>
      <c r="BW90">
        <v>4</v>
      </c>
      <c r="BX90">
        <v>4</v>
      </c>
      <c r="BZ90">
        <v>6</v>
      </c>
      <c r="CD90">
        <v>2</v>
      </c>
      <c r="CE90">
        <v>1</v>
      </c>
    </row>
    <row r="91" spans="1:26" ht="12.75">
      <c r="A91" s="1" t="s">
        <v>35</v>
      </c>
      <c r="B91" s="36"/>
      <c r="C91" s="36"/>
      <c r="D91" s="36"/>
      <c r="E91" s="36">
        <v>0.03</v>
      </c>
      <c r="F91" s="37">
        <v>0.04208246580934885</v>
      </c>
      <c r="G91" s="37">
        <f t="shared" si="6"/>
        <v>0</v>
      </c>
      <c r="H91" s="27"/>
      <c r="I91" s="27"/>
      <c r="J91" s="27"/>
      <c r="K91" s="27"/>
      <c r="L91" s="27"/>
      <c r="M91" s="53">
        <f t="shared" si="3"/>
        <v>0.030093289196509176</v>
      </c>
      <c r="N91" s="84">
        <f t="shared" si="8"/>
        <v>1</v>
      </c>
      <c r="O91" s="84">
        <f>SUM(Q91:IV91)</f>
        <v>2</v>
      </c>
      <c r="P91" s="90">
        <f t="shared" si="7"/>
      </c>
      <c r="Q91" s="20"/>
      <c r="R91" s="20">
        <v>2</v>
      </c>
      <c r="S91" s="20"/>
      <c r="T91" s="28"/>
      <c r="U91" s="21"/>
      <c r="V91" s="21"/>
      <c r="W91" s="21"/>
      <c r="X91" s="21"/>
      <c r="Y91" s="21"/>
      <c r="Z91" s="21"/>
    </row>
    <row r="92" spans="1:81" ht="12.75">
      <c r="A92" s="1" t="s">
        <v>36</v>
      </c>
      <c r="B92" s="36">
        <v>0.11</v>
      </c>
      <c r="C92" s="37">
        <v>0.9</v>
      </c>
      <c r="D92" s="37">
        <v>0.09</v>
      </c>
      <c r="E92" s="37">
        <v>0.44</v>
      </c>
      <c r="F92" s="37">
        <v>0.5787834251888141</v>
      </c>
      <c r="G92" s="37">
        <f t="shared" si="6"/>
        <v>0.6396335609496756</v>
      </c>
      <c r="H92" s="27">
        <v>0.31</v>
      </c>
      <c r="I92" s="27">
        <v>0.82</v>
      </c>
      <c r="J92" s="27">
        <v>0.4442649434571889</v>
      </c>
      <c r="K92" s="27">
        <v>0.22371364653243847</v>
      </c>
      <c r="L92" s="27">
        <v>1.400189214758751</v>
      </c>
      <c r="M92" s="53">
        <f t="shared" si="3"/>
        <v>0.30093289196509176</v>
      </c>
      <c r="N92" s="84">
        <f t="shared" si="8"/>
        <v>4</v>
      </c>
      <c r="O92" s="84">
        <f>SUM(Q92:IV92)</f>
        <v>20</v>
      </c>
      <c r="P92" s="90">
        <f t="shared" si="7"/>
        <v>0.47047702049637796</v>
      </c>
      <c r="Q92" s="20"/>
      <c r="R92" s="20"/>
      <c r="S92" s="20"/>
      <c r="T92" s="28"/>
      <c r="U92" s="21"/>
      <c r="V92" s="21"/>
      <c r="W92" s="21"/>
      <c r="X92" s="21"/>
      <c r="Y92" s="21"/>
      <c r="Z92" s="21"/>
      <c r="AD92">
        <v>6</v>
      </c>
      <c r="AX92">
        <v>3</v>
      </c>
      <c r="AY92">
        <v>10</v>
      </c>
      <c r="CC92">
        <v>1</v>
      </c>
    </row>
    <row r="93" spans="1:83" ht="12.75">
      <c r="A93" s="1" t="s">
        <v>37</v>
      </c>
      <c r="B93" s="36">
        <v>7.73</v>
      </c>
      <c r="C93" s="37">
        <v>7.9</v>
      </c>
      <c r="D93" s="36">
        <v>7.69</v>
      </c>
      <c r="E93" s="36">
        <v>4.32</v>
      </c>
      <c r="F93" s="37">
        <v>3.0151953459889773</v>
      </c>
      <c r="G93" s="37">
        <f t="shared" si="6"/>
        <v>2.5496522569815623</v>
      </c>
      <c r="H93" s="27">
        <v>2.22</v>
      </c>
      <c r="I93" s="27">
        <v>3.77</v>
      </c>
      <c r="J93" s="27">
        <v>2.564620355411954</v>
      </c>
      <c r="K93" s="27">
        <v>2.0744356314826113</v>
      </c>
      <c r="L93" s="27">
        <v>2.1192052980132448</v>
      </c>
      <c r="M93" s="53">
        <f t="shared" si="3"/>
        <v>1.4143845922359313</v>
      </c>
      <c r="N93" s="84">
        <f t="shared" si="8"/>
        <v>31</v>
      </c>
      <c r="O93" s="84">
        <f>SUM(Q93:IV93)</f>
        <v>94</v>
      </c>
      <c r="P93" s="90">
        <f t="shared" si="7"/>
        <v>0.5547362736871294</v>
      </c>
      <c r="Q93" s="20">
        <v>1</v>
      </c>
      <c r="R93" s="20">
        <v>5</v>
      </c>
      <c r="S93" s="20"/>
      <c r="T93" s="28">
        <v>3</v>
      </c>
      <c r="U93" s="20"/>
      <c r="V93" s="20"/>
      <c r="W93" s="20"/>
      <c r="X93" s="20"/>
      <c r="Y93" s="20"/>
      <c r="Z93" s="20"/>
      <c r="AA93" s="20"/>
      <c r="AB93" s="20">
        <v>4</v>
      </c>
      <c r="AC93" s="20"/>
      <c r="AD93" s="20">
        <v>5</v>
      </c>
      <c r="AE93" s="20">
        <v>1</v>
      </c>
      <c r="AH93">
        <v>2</v>
      </c>
      <c r="AJ93">
        <v>2</v>
      </c>
      <c r="AK93">
        <v>5</v>
      </c>
      <c r="AL93">
        <v>7</v>
      </c>
      <c r="AM93">
        <v>7</v>
      </c>
      <c r="AP93">
        <v>3</v>
      </c>
      <c r="AQ93">
        <v>1</v>
      </c>
      <c r="AR93">
        <v>2</v>
      </c>
      <c r="AS93">
        <v>7</v>
      </c>
      <c r="AT93">
        <v>3</v>
      </c>
      <c r="AU93">
        <v>1</v>
      </c>
      <c r="AV93">
        <v>4</v>
      </c>
      <c r="AZ93">
        <v>1</v>
      </c>
      <c r="BA93">
        <v>3</v>
      </c>
      <c r="BB93">
        <v>1</v>
      </c>
      <c r="BC93">
        <v>1</v>
      </c>
      <c r="BD93">
        <v>2</v>
      </c>
      <c r="BF93">
        <v>3</v>
      </c>
      <c r="BK93">
        <v>1</v>
      </c>
      <c r="BO93">
        <v>1</v>
      </c>
      <c r="BP93">
        <v>8</v>
      </c>
      <c r="BQ93">
        <v>1</v>
      </c>
      <c r="BS93">
        <v>2</v>
      </c>
      <c r="CC93">
        <v>3</v>
      </c>
      <c r="CE93">
        <v>4</v>
      </c>
    </row>
    <row r="94" spans="1:83" ht="12.75">
      <c r="A94" s="1" t="s">
        <v>38</v>
      </c>
      <c r="B94" s="36">
        <v>3.95</v>
      </c>
      <c r="C94" s="36">
        <v>4.73</v>
      </c>
      <c r="D94" s="36">
        <v>4.15</v>
      </c>
      <c r="E94" s="36">
        <v>3.32</v>
      </c>
      <c r="F94" s="37">
        <v>2.9394735660338847</v>
      </c>
      <c r="G94" s="37">
        <f t="shared" si="6"/>
        <v>2.6398354224610037</v>
      </c>
      <c r="H94" s="27">
        <v>2.54</v>
      </c>
      <c r="I94" s="27">
        <v>3.63</v>
      </c>
      <c r="J94" s="27">
        <v>2.443457189014539</v>
      </c>
      <c r="K94" s="27">
        <v>2.54220052877771</v>
      </c>
      <c r="L94" s="27">
        <v>2.0435193945127716</v>
      </c>
      <c r="M94" s="53">
        <f t="shared" si="3"/>
        <v>1.7454107733975324</v>
      </c>
      <c r="N94" s="84">
        <f t="shared" si="8"/>
        <v>30</v>
      </c>
      <c r="O94" s="84">
        <f>SUM(Q94:IV94)</f>
        <v>116</v>
      </c>
      <c r="P94" s="90">
        <f t="shared" si="7"/>
        <v>0.6611816625183254</v>
      </c>
      <c r="Q94" s="20"/>
      <c r="R94" s="20">
        <v>2</v>
      </c>
      <c r="S94" s="20"/>
      <c r="T94" s="28">
        <v>9</v>
      </c>
      <c r="U94" s="20">
        <v>1</v>
      </c>
      <c r="V94" s="20"/>
      <c r="W94" s="20"/>
      <c r="X94" s="20"/>
      <c r="Y94" s="20"/>
      <c r="Z94" s="20"/>
      <c r="AB94" s="20">
        <v>9</v>
      </c>
      <c r="AC94" s="20"/>
      <c r="AD94" s="20">
        <v>7</v>
      </c>
      <c r="AH94">
        <v>2</v>
      </c>
      <c r="AK94">
        <v>4</v>
      </c>
      <c r="AL94">
        <v>6</v>
      </c>
      <c r="AM94">
        <v>11</v>
      </c>
      <c r="AO94">
        <v>6</v>
      </c>
      <c r="AP94">
        <v>3</v>
      </c>
      <c r="AR94">
        <v>4</v>
      </c>
      <c r="AS94">
        <v>6</v>
      </c>
      <c r="AT94">
        <v>2</v>
      </c>
      <c r="AU94">
        <v>2</v>
      </c>
      <c r="AV94">
        <v>7</v>
      </c>
      <c r="AX94">
        <v>1</v>
      </c>
      <c r="BA94">
        <v>2</v>
      </c>
      <c r="BB94">
        <v>3</v>
      </c>
      <c r="BC94">
        <v>1</v>
      </c>
      <c r="BD94">
        <v>2</v>
      </c>
      <c r="BE94">
        <v>2</v>
      </c>
      <c r="BF94">
        <v>3</v>
      </c>
      <c r="BN94">
        <v>3</v>
      </c>
      <c r="BO94">
        <v>1</v>
      </c>
      <c r="BP94">
        <v>5</v>
      </c>
      <c r="BS94">
        <v>2</v>
      </c>
      <c r="BY94">
        <v>1</v>
      </c>
      <c r="BZ94">
        <v>6</v>
      </c>
      <c r="CE94">
        <v>3</v>
      </c>
    </row>
    <row r="95" spans="1:83" ht="12.75">
      <c r="A95" s="1" t="s">
        <v>39</v>
      </c>
      <c r="B95" s="36">
        <v>0.55</v>
      </c>
      <c r="C95" s="36">
        <v>1.51</v>
      </c>
      <c r="D95" s="36">
        <v>2.07</v>
      </c>
      <c r="E95" s="36">
        <v>2.83</v>
      </c>
      <c r="F95" s="37">
        <v>2.394102469891815</v>
      </c>
      <c r="G95" s="37">
        <f t="shared" si="6"/>
        <v>2.810270142695804</v>
      </c>
      <c r="H95" s="27">
        <v>2.67</v>
      </c>
      <c r="I95" s="27">
        <v>3.26</v>
      </c>
      <c r="J95" s="27">
        <v>2.443457189014539</v>
      </c>
      <c r="K95" s="27">
        <v>3.0099654260728084</v>
      </c>
      <c r="L95" s="27">
        <v>2.6679280983916738</v>
      </c>
      <c r="M95" s="53">
        <f t="shared" si="3"/>
        <v>2.4676497141137523</v>
      </c>
      <c r="N95" s="84">
        <f t="shared" si="8"/>
        <v>49</v>
      </c>
      <c r="O95" s="84">
        <f>SUM(Q95:IV95)</f>
        <v>164</v>
      </c>
      <c r="P95" s="90">
        <f t="shared" si="7"/>
        <v>0.8780827425176333</v>
      </c>
      <c r="Q95" s="20">
        <v>1</v>
      </c>
      <c r="R95" s="20">
        <v>7</v>
      </c>
      <c r="S95" s="20"/>
      <c r="T95" s="28">
        <v>10</v>
      </c>
      <c r="U95" s="20">
        <v>1</v>
      </c>
      <c r="V95" s="20"/>
      <c r="W95" s="20">
        <v>7</v>
      </c>
      <c r="X95" s="20"/>
      <c r="Y95" s="20">
        <v>1</v>
      </c>
      <c r="Z95" s="20"/>
      <c r="AB95" s="20">
        <v>3</v>
      </c>
      <c r="AC95" s="20">
        <v>2</v>
      </c>
      <c r="AD95" s="20">
        <v>3</v>
      </c>
      <c r="AE95">
        <v>1</v>
      </c>
      <c r="AF95">
        <v>4</v>
      </c>
      <c r="AG95" s="20">
        <v>2</v>
      </c>
      <c r="AH95" s="20">
        <v>1</v>
      </c>
      <c r="AI95">
        <v>1</v>
      </c>
      <c r="AJ95">
        <v>3</v>
      </c>
      <c r="AK95">
        <v>7</v>
      </c>
      <c r="AL95">
        <v>3</v>
      </c>
      <c r="AM95">
        <v>13</v>
      </c>
      <c r="AP95">
        <v>1</v>
      </c>
      <c r="AQ95">
        <v>4</v>
      </c>
      <c r="AR95">
        <v>2</v>
      </c>
      <c r="AS95">
        <v>1</v>
      </c>
      <c r="AT95">
        <v>5</v>
      </c>
      <c r="AU95">
        <v>3</v>
      </c>
      <c r="AV95">
        <v>6</v>
      </c>
      <c r="AW95">
        <v>4</v>
      </c>
      <c r="AX95">
        <v>2</v>
      </c>
      <c r="AY95">
        <v>6</v>
      </c>
      <c r="AZ95">
        <v>2</v>
      </c>
      <c r="BA95">
        <v>3</v>
      </c>
      <c r="BC95">
        <v>2</v>
      </c>
      <c r="BD95">
        <v>2</v>
      </c>
      <c r="BF95">
        <v>1</v>
      </c>
      <c r="BG95">
        <v>1</v>
      </c>
      <c r="BJ95">
        <v>8</v>
      </c>
      <c r="BK95">
        <v>2</v>
      </c>
      <c r="BL95">
        <v>1</v>
      </c>
      <c r="BN95">
        <v>5</v>
      </c>
      <c r="BP95">
        <v>4</v>
      </c>
      <c r="BQ95">
        <v>10</v>
      </c>
      <c r="BT95">
        <v>1</v>
      </c>
      <c r="BU95">
        <v>1</v>
      </c>
      <c r="BV95">
        <v>4</v>
      </c>
      <c r="BW95">
        <v>2</v>
      </c>
      <c r="BX95">
        <v>1</v>
      </c>
      <c r="BY95">
        <v>1</v>
      </c>
      <c r="BZ95">
        <v>7</v>
      </c>
      <c r="CC95">
        <v>1</v>
      </c>
      <c r="CE95">
        <v>1</v>
      </c>
    </row>
    <row r="96" spans="1:83" ht="12.75">
      <c r="A96" s="1" t="s">
        <v>40</v>
      </c>
      <c r="B96" s="36">
        <v>4.75</v>
      </c>
      <c r="C96" s="36">
        <v>5.88</v>
      </c>
      <c r="D96" s="36">
        <v>14.95</v>
      </c>
      <c r="E96" s="36">
        <v>28.77</v>
      </c>
      <c r="F96" s="37">
        <v>41.880914472341296</v>
      </c>
      <c r="G96" s="37">
        <f t="shared" si="6"/>
        <v>65.79373349209621</v>
      </c>
      <c r="H96" s="27">
        <v>44.08</v>
      </c>
      <c r="I96" s="27">
        <v>76.43</v>
      </c>
      <c r="J96" s="27">
        <v>64.27705977382874</v>
      </c>
      <c r="K96" s="27">
        <v>74.45596908684156</v>
      </c>
      <c r="L96" s="27">
        <v>69.72563859981076</v>
      </c>
      <c r="M96" s="53">
        <f t="shared" si="3"/>
        <v>57.538368943725544</v>
      </c>
      <c r="N96" s="84">
        <f t="shared" si="8"/>
        <v>67</v>
      </c>
      <c r="O96" s="84">
        <f>SUM(Q96:IV96)</f>
        <v>3824</v>
      </c>
      <c r="P96" s="90">
        <f t="shared" si="7"/>
        <v>0.8745265831530539</v>
      </c>
      <c r="Q96" s="20">
        <v>35</v>
      </c>
      <c r="R96" s="20">
        <v>81</v>
      </c>
      <c r="S96" s="20">
        <v>96</v>
      </c>
      <c r="T96" s="28">
        <v>37</v>
      </c>
      <c r="U96" s="20">
        <v>41</v>
      </c>
      <c r="V96" s="20">
        <v>28</v>
      </c>
      <c r="W96" s="20">
        <v>45</v>
      </c>
      <c r="X96" s="20">
        <v>31</v>
      </c>
      <c r="Y96" s="20">
        <v>10</v>
      </c>
      <c r="Z96" s="20">
        <v>8</v>
      </c>
      <c r="AA96" s="20">
        <v>5</v>
      </c>
      <c r="AB96" s="20">
        <v>96</v>
      </c>
      <c r="AC96" s="20">
        <v>18</v>
      </c>
      <c r="AD96" s="20">
        <v>47</v>
      </c>
      <c r="AE96" s="20">
        <v>58</v>
      </c>
      <c r="AF96">
        <v>133</v>
      </c>
      <c r="AG96" s="20">
        <v>38</v>
      </c>
      <c r="AH96" s="20">
        <v>7</v>
      </c>
      <c r="AI96" s="20">
        <v>105</v>
      </c>
      <c r="AJ96" s="20">
        <v>56</v>
      </c>
      <c r="AK96" s="20">
        <v>74</v>
      </c>
      <c r="AL96" s="20">
        <v>65</v>
      </c>
      <c r="AM96" s="20">
        <v>68</v>
      </c>
      <c r="AN96" s="20">
        <v>40</v>
      </c>
      <c r="AO96">
        <v>17</v>
      </c>
      <c r="AP96" s="20">
        <v>27</v>
      </c>
      <c r="AQ96" s="20">
        <v>39</v>
      </c>
      <c r="AR96" s="20">
        <v>38</v>
      </c>
      <c r="AS96">
        <v>74</v>
      </c>
      <c r="AT96" s="20">
        <v>93</v>
      </c>
      <c r="AU96" s="20">
        <v>71</v>
      </c>
      <c r="AV96">
        <v>51</v>
      </c>
      <c r="AW96" s="20">
        <v>146</v>
      </c>
      <c r="AX96">
        <v>143</v>
      </c>
      <c r="AY96">
        <v>116</v>
      </c>
      <c r="AZ96">
        <v>56</v>
      </c>
      <c r="BA96">
        <v>60</v>
      </c>
      <c r="BB96">
        <v>262</v>
      </c>
      <c r="BC96">
        <v>38</v>
      </c>
      <c r="BD96">
        <v>62</v>
      </c>
      <c r="BE96">
        <v>52</v>
      </c>
      <c r="BF96">
        <v>60</v>
      </c>
      <c r="BG96">
        <v>27</v>
      </c>
      <c r="BH96">
        <v>13</v>
      </c>
      <c r="BI96">
        <v>33</v>
      </c>
      <c r="BJ96">
        <v>51</v>
      </c>
      <c r="BK96">
        <v>40</v>
      </c>
      <c r="BL96">
        <v>45</v>
      </c>
      <c r="BM96">
        <v>19</v>
      </c>
      <c r="BN96">
        <v>67</v>
      </c>
      <c r="BO96">
        <v>47</v>
      </c>
      <c r="BP96">
        <v>109</v>
      </c>
      <c r="BQ96">
        <v>52</v>
      </c>
      <c r="BR96">
        <v>1</v>
      </c>
      <c r="BS96">
        <v>57</v>
      </c>
      <c r="BT96">
        <v>48</v>
      </c>
      <c r="BU96">
        <v>54</v>
      </c>
      <c r="BV96">
        <v>61</v>
      </c>
      <c r="BW96">
        <v>82</v>
      </c>
      <c r="BX96">
        <v>87</v>
      </c>
      <c r="BY96">
        <v>88</v>
      </c>
      <c r="BZ96">
        <v>67</v>
      </c>
      <c r="CA96">
        <v>9</v>
      </c>
      <c r="CB96">
        <v>47</v>
      </c>
      <c r="CC96">
        <v>50</v>
      </c>
      <c r="CD96">
        <v>26</v>
      </c>
      <c r="CE96">
        <v>17</v>
      </c>
    </row>
    <row r="97" spans="1:83" ht="12.75">
      <c r="A97" s="1" t="s">
        <v>41</v>
      </c>
      <c r="B97" s="36">
        <v>45.66</v>
      </c>
      <c r="C97" s="37">
        <v>52.4</v>
      </c>
      <c r="D97" s="36">
        <v>45.85</v>
      </c>
      <c r="E97" s="36">
        <v>53.01</v>
      </c>
      <c r="F97" s="37">
        <v>66.60965931822821</v>
      </c>
      <c r="G97" s="37">
        <f t="shared" si="6"/>
        <v>91.45156775136088</v>
      </c>
      <c r="H97" s="27">
        <v>67.29</v>
      </c>
      <c r="I97" s="27">
        <v>100.33</v>
      </c>
      <c r="J97" s="27">
        <v>86.34894991922454</v>
      </c>
      <c r="K97" s="27">
        <v>91.25483018100466</v>
      </c>
      <c r="L97" s="27">
        <v>112.03405865657518</v>
      </c>
      <c r="M97" s="53">
        <f t="shared" si="3"/>
        <v>90.79145350586819</v>
      </c>
      <c r="N97" s="84">
        <f t="shared" si="8"/>
        <v>66</v>
      </c>
      <c r="O97" s="84">
        <f>SUM(Q97:IV97)</f>
        <v>6034</v>
      </c>
      <c r="P97" s="90">
        <f t="shared" si="7"/>
        <v>0.992781815974031</v>
      </c>
      <c r="Q97" s="20">
        <v>62</v>
      </c>
      <c r="R97" s="20">
        <v>73</v>
      </c>
      <c r="S97" s="20">
        <v>104</v>
      </c>
      <c r="T97" s="28">
        <v>51</v>
      </c>
      <c r="U97" s="20">
        <v>142</v>
      </c>
      <c r="V97" s="20">
        <v>87</v>
      </c>
      <c r="W97" s="20">
        <v>142</v>
      </c>
      <c r="X97" s="20">
        <v>51</v>
      </c>
      <c r="Y97" s="20">
        <v>25</v>
      </c>
      <c r="Z97" s="20">
        <v>55</v>
      </c>
      <c r="AA97" s="20">
        <v>17</v>
      </c>
      <c r="AB97" s="20">
        <v>85</v>
      </c>
      <c r="AC97" s="20">
        <v>28</v>
      </c>
      <c r="AD97" s="20">
        <v>52</v>
      </c>
      <c r="AE97" s="20">
        <v>152</v>
      </c>
      <c r="AF97">
        <v>135</v>
      </c>
      <c r="AG97" s="20">
        <v>28</v>
      </c>
      <c r="AH97" s="20">
        <v>28</v>
      </c>
      <c r="AI97" s="20">
        <v>71</v>
      </c>
      <c r="AJ97" s="20">
        <v>52</v>
      </c>
      <c r="AK97" s="20">
        <v>224</v>
      </c>
      <c r="AL97" s="20">
        <v>62</v>
      </c>
      <c r="AM97" s="20">
        <v>130</v>
      </c>
      <c r="AN97" s="20">
        <v>120</v>
      </c>
      <c r="AO97">
        <v>40</v>
      </c>
      <c r="AP97" s="20">
        <v>58</v>
      </c>
      <c r="AQ97" s="20">
        <v>83</v>
      </c>
      <c r="AR97" s="20">
        <v>42</v>
      </c>
      <c r="AS97">
        <v>78</v>
      </c>
      <c r="AT97" s="20">
        <v>98</v>
      </c>
      <c r="AU97" s="20">
        <v>93</v>
      </c>
      <c r="AV97">
        <v>61</v>
      </c>
      <c r="AW97" s="20">
        <v>270</v>
      </c>
      <c r="AX97">
        <v>214</v>
      </c>
      <c r="AY97">
        <v>235</v>
      </c>
      <c r="AZ97">
        <v>120</v>
      </c>
      <c r="BA97">
        <v>85</v>
      </c>
      <c r="BB97">
        <v>233</v>
      </c>
      <c r="BC97">
        <v>73</v>
      </c>
      <c r="BD97">
        <v>69</v>
      </c>
      <c r="BE97">
        <v>60</v>
      </c>
      <c r="BF97">
        <v>55</v>
      </c>
      <c r="BG97">
        <v>31</v>
      </c>
      <c r="BH97">
        <v>21</v>
      </c>
      <c r="BI97">
        <v>86</v>
      </c>
      <c r="BJ97">
        <v>73</v>
      </c>
      <c r="BK97">
        <v>93</v>
      </c>
      <c r="BL97">
        <v>102</v>
      </c>
      <c r="BM97">
        <v>48</v>
      </c>
      <c r="BN97">
        <v>128</v>
      </c>
      <c r="BO97">
        <v>45</v>
      </c>
      <c r="BP97">
        <v>165</v>
      </c>
      <c r="BQ97">
        <v>173</v>
      </c>
      <c r="BR97">
        <v>18</v>
      </c>
      <c r="BS97">
        <v>80</v>
      </c>
      <c r="BT97">
        <v>201</v>
      </c>
      <c r="BU97">
        <v>157</v>
      </c>
      <c r="BV97">
        <v>167</v>
      </c>
      <c r="BW97">
        <v>84</v>
      </c>
      <c r="BX97">
        <v>74</v>
      </c>
      <c r="BY97">
        <v>62</v>
      </c>
      <c r="BZ97">
        <v>103</v>
      </c>
      <c r="CA97">
        <v>73</v>
      </c>
      <c r="CC97">
        <v>59</v>
      </c>
      <c r="CD97">
        <v>35</v>
      </c>
      <c r="CE97">
        <v>13</v>
      </c>
    </row>
    <row r="98" spans="1:33" ht="12.75">
      <c r="A98" s="1" t="s">
        <v>72</v>
      </c>
      <c r="B98" s="36"/>
      <c r="C98" s="36">
        <v>0.02</v>
      </c>
      <c r="D98" s="36"/>
      <c r="E98" s="36">
        <v>0.04</v>
      </c>
      <c r="F98" s="37">
        <v>0.011</v>
      </c>
      <c r="G98" s="37">
        <f t="shared" si="6"/>
        <v>0.019352885525070952</v>
      </c>
      <c r="H98" s="27"/>
      <c r="I98" s="27">
        <v>0.04</v>
      </c>
      <c r="J98" s="27"/>
      <c r="K98" s="27"/>
      <c r="L98" s="27">
        <v>0.05676442762535477</v>
      </c>
      <c r="M98" s="53">
        <f t="shared" si="3"/>
        <v>0.015046644598254588</v>
      </c>
      <c r="N98" s="84">
        <f t="shared" si="8"/>
        <v>1</v>
      </c>
      <c r="O98" s="84">
        <f>SUM(Q98:IV98)</f>
        <v>1</v>
      </c>
      <c r="P98" s="90">
        <f t="shared" si="7"/>
      </c>
      <c r="Q98" s="20"/>
      <c r="R98" s="20"/>
      <c r="S98" s="20"/>
      <c r="T98" s="28"/>
      <c r="U98" s="21"/>
      <c r="V98" s="21"/>
      <c r="W98" s="21"/>
      <c r="X98" s="21"/>
      <c r="Y98" s="21"/>
      <c r="Z98" s="21"/>
      <c r="AG98" s="20">
        <v>1</v>
      </c>
    </row>
    <row r="99" spans="1:83" ht="12.75">
      <c r="A99" s="1" t="s">
        <v>42</v>
      </c>
      <c r="B99" s="36">
        <v>0.34</v>
      </c>
      <c r="C99" s="36">
        <v>0.78</v>
      </c>
      <c r="D99" s="37">
        <v>0.9</v>
      </c>
      <c r="E99" s="36">
        <v>1.05</v>
      </c>
      <c r="F99" s="37">
        <v>1.0848038375178608</v>
      </c>
      <c r="G99" s="37">
        <f t="shared" si="6"/>
        <v>0.8830446194705243</v>
      </c>
      <c r="H99" s="27">
        <v>0.35</v>
      </c>
      <c r="I99" s="27">
        <v>0.53</v>
      </c>
      <c r="J99" s="27">
        <v>0.726978998384491</v>
      </c>
      <c r="K99" s="27">
        <v>1.199918649583079</v>
      </c>
      <c r="L99" s="27">
        <v>1.6083254493850516</v>
      </c>
      <c r="M99" s="53">
        <f t="shared" si="3"/>
        <v>1.098405055672585</v>
      </c>
      <c r="N99" s="84">
        <f t="shared" si="8"/>
        <v>36</v>
      </c>
      <c r="O99" s="84">
        <f>SUM(Q99:IV99)</f>
        <v>73</v>
      </c>
      <c r="P99" s="90">
        <f t="shared" si="7"/>
        <v>1.2438839798731705</v>
      </c>
      <c r="Q99" s="20">
        <v>1</v>
      </c>
      <c r="R99" s="20">
        <v>15</v>
      </c>
      <c r="S99" s="20"/>
      <c r="T99" s="28">
        <v>1</v>
      </c>
      <c r="U99" s="20"/>
      <c r="V99" s="20"/>
      <c r="W99" s="20"/>
      <c r="X99" s="20"/>
      <c r="Y99" s="20"/>
      <c r="Z99" s="20"/>
      <c r="AB99" s="20">
        <v>5</v>
      </c>
      <c r="AC99" s="20">
        <v>1</v>
      </c>
      <c r="AD99" s="20">
        <v>1</v>
      </c>
      <c r="AG99" s="20">
        <v>1</v>
      </c>
      <c r="AH99" s="20">
        <v>2</v>
      </c>
      <c r="AK99">
        <v>1</v>
      </c>
      <c r="AL99">
        <v>2</v>
      </c>
      <c r="AM99">
        <v>6</v>
      </c>
      <c r="AP99">
        <v>1</v>
      </c>
      <c r="AQ99">
        <v>1</v>
      </c>
      <c r="AR99">
        <v>1</v>
      </c>
      <c r="AS99">
        <v>2</v>
      </c>
      <c r="AT99">
        <v>1</v>
      </c>
      <c r="AU99">
        <v>1</v>
      </c>
      <c r="AV99">
        <v>1</v>
      </c>
      <c r="AW99">
        <v>1</v>
      </c>
      <c r="AX99">
        <v>1</v>
      </c>
      <c r="AZ99">
        <v>2</v>
      </c>
      <c r="BB99">
        <v>3</v>
      </c>
      <c r="BC99">
        <v>2</v>
      </c>
      <c r="BD99">
        <v>2</v>
      </c>
      <c r="BE99">
        <v>1</v>
      </c>
      <c r="BF99">
        <v>1</v>
      </c>
      <c r="BH99">
        <v>1</v>
      </c>
      <c r="BP99">
        <v>2</v>
      </c>
      <c r="BQ99">
        <v>2</v>
      </c>
      <c r="BT99">
        <v>1</v>
      </c>
      <c r="BU99">
        <v>1</v>
      </c>
      <c r="BW99">
        <v>1</v>
      </c>
      <c r="BX99">
        <v>2</v>
      </c>
      <c r="BY99">
        <v>1</v>
      </c>
      <c r="BZ99">
        <v>4</v>
      </c>
      <c r="CE99">
        <v>1</v>
      </c>
    </row>
    <row r="100" spans="1:82" ht="12.75">
      <c r="A100" s="1" t="s">
        <v>43</v>
      </c>
      <c r="B100" s="36">
        <v>0.02</v>
      </c>
      <c r="C100" s="37">
        <v>0.11</v>
      </c>
      <c r="D100" s="36">
        <v>0.09</v>
      </c>
      <c r="E100" s="36">
        <v>0.13</v>
      </c>
      <c r="F100" s="37">
        <v>0.18557726066544192</v>
      </c>
      <c r="G100" s="37">
        <f t="shared" si="6"/>
        <v>0.13141795512599197</v>
      </c>
      <c r="H100" s="27">
        <v>0.08</v>
      </c>
      <c r="I100" s="27">
        <v>0.08</v>
      </c>
      <c r="J100" s="27">
        <v>0.2019386106623586</v>
      </c>
      <c r="K100" s="27">
        <v>0.16270083384177342</v>
      </c>
      <c r="L100" s="27">
        <v>0.1324503311258278</v>
      </c>
      <c r="M100" s="53">
        <f t="shared" si="3"/>
        <v>0.1203731567860367</v>
      </c>
      <c r="N100" s="84">
        <f t="shared" si="8"/>
        <v>8</v>
      </c>
      <c r="O100" s="84">
        <f>SUM(Q100:IV100)</f>
        <v>8</v>
      </c>
      <c r="P100" s="90">
        <f t="shared" si="7"/>
        <v>0.9159567021921282</v>
      </c>
      <c r="Q100" s="20"/>
      <c r="R100" s="20"/>
      <c r="S100" s="20"/>
      <c r="T100" s="28"/>
      <c r="U100" s="21"/>
      <c r="V100" s="21"/>
      <c r="W100" s="21"/>
      <c r="X100" s="21"/>
      <c r="Y100" s="21"/>
      <c r="Z100" s="21"/>
      <c r="AD100" s="20"/>
      <c r="AF100">
        <v>1</v>
      </c>
      <c r="AR100">
        <v>1</v>
      </c>
      <c r="AS100">
        <v>1</v>
      </c>
      <c r="AW100">
        <v>1</v>
      </c>
      <c r="BG100">
        <v>1</v>
      </c>
      <c r="BH100">
        <v>1</v>
      </c>
      <c r="BN100">
        <v>1</v>
      </c>
      <c r="CD100">
        <v>1</v>
      </c>
    </row>
    <row r="101" spans="1:83" ht="12.75">
      <c r="A101" s="1" t="s">
        <v>44</v>
      </c>
      <c r="B101" s="36">
        <v>1.89</v>
      </c>
      <c r="C101" s="37">
        <v>1.56</v>
      </c>
      <c r="D101" s="36">
        <v>2.03</v>
      </c>
      <c r="E101" s="36">
        <v>2.04</v>
      </c>
      <c r="F101" s="37">
        <v>2.0239683608899774</v>
      </c>
      <c r="G101" s="37">
        <f t="shared" si="6"/>
        <v>3.275268439521889</v>
      </c>
      <c r="H101" s="27">
        <v>1.55</v>
      </c>
      <c r="I101" s="27">
        <v>4.07</v>
      </c>
      <c r="J101" s="27">
        <v>3.130048465266558</v>
      </c>
      <c r="K101" s="27">
        <v>3.27435428106569</v>
      </c>
      <c r="L101" s="27">
        <v>4.3519394512771985</v>
      </c>
      <c r="M101" s="53">
        <f t="shared" si="3"/>
        <v>2.422509780318989</v>
      </c>
      <c r="N101" s="84">
        <f t="shared" si="8"/>
        <v>39</v>
      </c>
      <c r="O101" s="84">
        <f>SUM(Q101:IV101)</f>
        <v>161</v>
      </c>
      <c r="P101" s="90">
        <f t="shared" si="7"/>
        <v>0.739637017560801</v>
      </c>
      <c r="Q101" s="20">
        <v>2</v>
      </c>
      <c r="R101" s="20">
        <v>8</v>
      </c>
      <c r="S101" s="20">
        <v>1</v>
      </c>
      <c r="T101" s="28">
        <v>4</v>
      </c>
      <c r="U101" s="20">
        <v>3</v>
      </c>
      <c r="V101" s="20"/>
      <c r="W101" s="20"/>
      <c r="X101" s="20"/>
      <c r="Y101" s="20"/>
      <c r="Z101" s="20"/>
      <c r="AA101" s="20"/>
      <c r="AB101" s="20"/>
      <c r="AC101" s="20"/>
      <c r="AD101" s="20"/>
      <c r="AE101">
        <v>1</v>
      </c>
      <c r="AF101">
        <v>2</v>
      </c>
      <c r="AJ101">
        <v>1</v>
      </c>
      <c r="AK101">
        <v>1</v>
      </c>
      <c r="AM101">
        <v>13</v>
      </c>
      <c r="AO101">
        <v>2</v>
      </c>
      <c r="AQ101">
        <v>1</v>
      </c>
      <c r="AR101">
        <v>2</v>
      </c>
      <c r="AS101">
        <v>1</v>
      </c>
      <c r="AT101">
        <v>1</v>
      </c>
      <c r="AU101">
        <v>11</v>
      </c>
      <c r="AV101">
        <v>15</v>
      </c>
      <c r="AW101">
        <v>2</v>
      </c>
      <c r="AX101">
        <v>4</v>
      </c>
      <c r="AZ101">
        <v>4</v>
      </c>
      <c r="BA101">
        <v>10</v>
      </c>
      <c r="BC101">
        <v>10</v>
      </c>
      <c r="BD101">
        <v>2</v>
      </c>
      <c r="BE101">
        <v>9</v>
      </c>
      <c r="BF101">
        <v>3</v>
      </c>
      <c r="BG101">
        <v>2</v>
      </c>
      <c r="BH101">
        <v>1</v>
      </c>
      <c r="BK101">
        <v>2</v>
      </c>
      <c r="BL101">
        <v>5</v>
      </c>
      <c r="BO101">
        <v>1</v>
      </c>
      <c r="BP101">
        <v>3</v>
      </c>
      <c r="BQ101">
        <v>9</v>
      </c>
      <c r="BS101">
        <v>6</v>
      </c>
      <c r="BV101">
        <v>3</v>
      </c>
      <c r="BX101">
        <v>3</v>
      </c>
      <c r="BZ101">
        <v>8</v>
      </c>
      <c r="CC101">
        <v>1</v>
      </c>
      <c r="CD101">
        <v>1</v>
      </c>
      <c r="CE101">
        <v>3</v>
      </c>
    </row>
    <row r="102" spans="1:82" ht="12.75">
      <c r="A102" s="1" t="s">
        <v>45</v>
      </c>
      <c r="B102" s="36">
        <v>6.65</v>
      </c>
      <c r="C102" s="36">
        <v>7.17</v>
      </c>
      <c r="D102" s="36">
        <v>12.23</v>
      </c>
      <c r="E102" s="36">
        <v>13.11</v>
      </c>
      <c r="F102" s="37">
        <v>12.91369728516024</v>
      </c>
      <c r="G102" s="37">
        <f t="shared" si="6"/>
        <v>17.553327367149734</v>
      </c>
      <c r="H102" s="27">
        <v>16</v>
      </c>
      <c r="I102" s="27">
        <v>16.07</v>
      </c>
      <c r="J102" s="27">
        <v>17.40710823909531</v>
      </c>
      <c r="K102" s="27">
        <v>15.924344112263574</v>
      </c>
      <c r="L102" s="27">
        <v>22.36518448438978</v>
      </c>
      <c r="M102" s="53">
        <f t="shared" si="3"/>
        <v>16.76196208245561</v>
      </c>
      <c r="N102" s="84">
        <f t="shared" si="8"/>
        <v>60</v>
      </c>
      <c r="O102" s="84">
        <f>SUM(Q102:IV102)</f>
        <v>1114</v>
      </c>
      <c r="P102" s="90">
        <f t="shared" si="7"/>
        <v>0.9549165085261767</v>
      </c>
      <c r="Q102" s="20">
        <v>17</v>
      </c>
      <c r="R102" s="20">
        <v>3</v>
      </c>
      <c r="S102" s="20">
        <v>4</v>
      </c>
      <c r="T102" s="28">
        <v>9</v>
      </c>
      <c r="U102" s="20"/>
      <c r="V102" s="20">
        <v>6</v>
      </c>
      <c r="W102" s="20">
        <v>30</v>
      </c>
      <c r="X102" s="20">
        <v>20</v>
      </c>
      <c r="Y102" s="20"/>
      <c r="Z102" s="20"/>
      <c r="AA102" s="20">
        <v>2</v>
      </c>
      <c r="AB102" s="20"/>
      <c r="AC102" s="20">
        <v>3</v>
      </c>
      <c r="AD102" s="20">
        <v>32</v>
      </c>
      <c r="AE102" s="20">
        <v>7</v>
      </c>
      <c r="AF102">
        <v>58</v>
      </c>
      <c r="AG102" s="20">
        <v>1</v>
      </c>
      <c r="AH102" s="20">
        <v>2</v>
      </c>
      <c r="AI102" s="20">
        <v>34</v>
      </c>
      <c r="AJ102" s="20">
        <v>13</v>
      </c>
      <c r="AK102" s="20">
        <v>63</v>
      </c>
      <c r="AL102" s="20">
        <v>2</v>
      </c>
      <c r="AM102" s="20">
        <v>3</v>
      </c>
      <c r="AN102" s="20">
        <v>38</v>
      </c>
      <c r="AO102">
        <v>2</v>
      </c>
      <c r="AP102" s="20">
        <v>18</v>
      </c>
      <c r="AQ102" s="20">
        <v>6</v>
      </c>
      <c r="AR102" s="20">
        <v>4</v>
      </c>
      <c r="AS102">
        <v>4</v>
      </c>
      <c r="AT102" s="20">
        <v>2</v>
      </c>
      <c r="AU102" s="20">
        <v>9</v>
      </c>
      <c r="AV102">
        <v>8</v>
      </c>
      <c r="AW102" s="20">
        <v>73</v>
      </c>
      <c r="AX102">
        <v>48</v>
      </c>
      <c r="AY102">
        <v>42</v>
      </c>
      <c r="AZ102">
        <v>71</v>
      </c>
      <c r="BA102">
        <v>45</v>
      </c>
      <c r="BB102">
        <v>20</v>
      </c>
      <c r="BC102">
        <v>11</v>
      </c>
      <c r="BD102">
        <v>6</v>
      </c>
      <c r="BF102">
        <v>19</v>
      </c>
      <c r="BG102">
        <v>4</v>
      </c>
      <c r="BH102">
        <v>24</v>
      </c>
      <c r="BI102">
        <v>35</v>
      </c>
      <c r="BJ102">
        <v>52</v>
      </c>
      <c r="BK102">
        <v>18</v>
      </c>
      <c r="BL102">
        <v>26</v>
      </c>
      <c r="BM102">
        <v>3</v>
      </c>
      <c r="BN102">
        <v>21</v>
      </c>
      <c r="BO102">
        <v>12</v>
      </c>
      <c r="BP102">
        <v>20</v>
      </c>
      <c r="BQ102">
        <v>25</v>
      </c>
      <c r="BR102">
        <v>14</v>
      </c>
      <c r="BS102">
        <v>19</v>
      </c>
      <c r="BT102">
        <v>26</v>
      </c>
      <c r="BU102">
        <v>15</v>
      </c>
      <c r="BV102">
        <v>11</v>
      </c>
      <c r="BW102">
        <v>20</v>
      </c>
      <c r="BY102">
        <v>2</v>
      </c>
      <c r="BZ102">
        <v>3</v>
      </c>
      <c r="CA102">
        <v>7</v>
      </c>
      <c r="CB102">
        <v>3</v>
      </c>
      <c r="CC102">
        <v>17</v>
      </c>
      <c r="CD102">
        <v>2</v>
      </c>
    </row>
    <row r="103" spans="1:35" ht="12.75">
      <c r="A103" s="1" t="s">
        <v>178</v>
      </c>
      <c r="B103" s="36"/>
      <c r="C103" s="36">
        <v>0.01</v>
      </c>
      <c r="D103" s="36">
        <v>0.01</v>
      </c>
      <c r="E103" s="36">
        <v>0.04</v>
      </c>
      <c r="F103" s="37">
        <v>0.01</v>
      </c>
      <c r="G103" s="37">
        <f t="shared" si="6"/>
        <v>0.00813504169208867</v>
      </c>
      <c r="H103" s="27"/>
      <c r="I103" s="27"/>
      <c r="J103" s="27"/>
      <c r="K103" s="27">
        <v>0.040675208460443354</v>
      </c>
      <c r="L103" s="27"/>
      <c r="M103" s="53">
        <f>O103*10/$M$4</f>
        <v>0</v>
      </c>
      <c r="N103" s="84">
        <f t="shared" si="8"/>
        <v>0</v>
      </c>
      <c r="O103" s="84">
        <f>SUM(Q103:IV103)</f>
        <v>0</v>
      </c>
      <c r="P103" s="90">
        <f t="shared" si="7"/>
      </c>
      <c r="Q103" s="20"/>
      <c r="R103" s="20"/>
      <c r="S103" s="20"/>
      <c r="T103" s="28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I103" s="20"/>
    </row>
    <row r="104" spans="1:82" ht="12.75">
      <c r="A104" s="1" t="s">
        <v>46</v>
      </c>
      <c r="B104" s="36">
        <v>22.15</v>
      </c>
      <c r="C104" s="36">
        <v>10.79</v>
      </c>
      <c r="D104" s="36">
        <v>12.52</v>
      </c>
      <c r="E104" s="36">
        <v>12.55</v>
      </c>
      <c r="F104" s="37">
        <v>26.7282612778118</v>
      </c>
      <c r="G104" s="37">
        <f t="shared" si="6"/>
        <v>32.84970819644068</v>
      </c>
      <c r="H104" s="27">
        <v>31.04</v>
      </c>
      <c r="I104" s="27">
        <v>12.98</v>
      </c>
      <c r="J104" s="27">
        <v>29.785945072697892</v>
      </c>
      <c r="K104" s="27">
        <v>33.394346146024</v>
      </c>
      <c r="L104" s="27">
        <v>57.048249763481536</v>
      </c>
      <c r="M104" s="53">
        <f t="shared" si="3"/>
        <v>53.566054769786334</v>
      </c>
      <c r="N104" s="84">
        <f t="shared" si="8"/>
        <v>56</v>
      </c>
      <c r="O104" s="84">
        <f>SUM(Q104:IV104)</f>
        <v>3560</v>
      </c>
      <c r="P104" s="90">
        <f t="shared" si="7"/>
        <v>1.6306402008036802</v>
      </c>
      <c r="Q104" s="20">
        <v>85</v>
      </c>
      <c r="R104" s="20">
        <v>69</v>
      </c>
      <c r="S104" s="20"/>
      <c r="T104" s="28">
        <v>5</v>
      </c>
      <c r="U104" s="20">
        <v>25</v>
      </c>
      <c r="V104" s="20">
        <v>93</v>
      </c>
      <c r="W104" s="20">
        <v>72</v>
      </c>
      <c r="X104" s="20">
        <v>40</v>
      </c>
      <c r="Y104" s="20">
        <v>22</v>
      </c>
      <c r="Z104" s="20"/>
      <c r="AA104" s="20">
        <v>185</v>
      </c>
      <c r="AB104" s="20"/>
      <c r="AC104" s="20">
        <v>204</v>
      </c>
      <c r="AD104" s="20">
        <v>174</v>
      </c>
      <c r="AE104" s="20">
        <v>14</v>
      </c>
      <c r="AF104">
        <v>176</v>
      </c>
      <c r="AG104" s="20">
        <v>5</v>
      </c>
      <c r="AH104" s="20">
        <v>3</v>
      </c>
      <c r="AI104" s="20">
        <v>128</v>
      </c>
      <c r="AJ104">
        <v>48</v>
      </c>
      <c r="AK104" s="20">
        <v>152</v>
      </c>
      <c r="AL104" s="20">
        <v>115</v>
      </c>
      <c r="AM104" s="20">
        <v>7</v>
      </c>
      <c r="AN104" s="20">
        <v>156</v>
      </c>
      <c r="AO104">
        <v>2</v>
      </c>
      <c r="AP104" s="20">
        <v>50</v>
      </c>
      <c r="AQ104">
        <v>84</v>
      </c>
      <c r="AR104">
        <v>21</v>
      </c>
      <c r="AT104">
        <v>37</v>
      </c>
      <c r="AU104">
        <v>94</v>
      </c>
      <c r="AV104">
        <v>12</v>
      </c>
      <c r="AW104">
        <v>170</v>
      </c>
      <c r="AX104">
        <v>24</v>
      </c>
      <c r="AY104">
        <v>8</v>
      </c>
      <c r="AZ104">
        <v>181</v>
      </c>
      <c r="BD104">
        <v>32</v>
      </c>
      <c r="BG104">
        <v>1</v>
      </c>
      <c r="BH104">
        <v>110</v>
      </c>
      <c r="BI104">
        <v>156</v>
      </c>
      <c r="BJ104">
        <v>31</v>
      </c>
      <c r="BK104">
        <v>1</v>
      </c>
      <c r="BL104">
        <v>83</v>
      </c>
      <c r="BM104">
        <v>34</v>
      </c>
      <c r="BN104">
        <v>85</v>
      </c>
      <c r="BO104">
        <v>49</v>
      </c>
      <c r="BP104">
        <v>21</v>
      </c>
      <c r="BQ104">
        <v>46</v>
      </c>
      <c r="BR104">
        <v>58</v>
      </c>
      <c r="BS104">
        <v>8</v>
      </c>
      <c r="BT104">
        <v>17</v>
      </c>
      <c r="BU104">
        <v>138</v>
      </c>
      <c r="BV104">
        <v>2</v>
      </c>
      <c r="BW104">
        <v>95</v>
      </c>
      <c r="BX104">
        <v>5</v>
      </c>
      <c r="BY104">
        <v>85</v>
      </c>
      <c r="BZ104">
        <v>5</v>
      </c>
      <c r="CB104">
        <v>16</v>
      </c>
      <c r="CC104">
        <v>20</v>
      </c>
      <c r="CD104">
        <v>1</v>
      </c>
    </row>
    <row r="105" spans="1:26" ht="12.75">
      <c r="A105" s="1" t="s">
        <v>103</v>
      </c>
      <c r="B105" s="36">
        <v>0.06</v>
      </c>
      <c r="C105" s="36">
        <v>0.37</v>
      </c>
      <c r="D105" s="37">
        <v>0.1</v>
      </c>
      <c r="E105" s="36">
        <v>0.01</v>
      </c>
      <c r="F105" s="37">
        <v>0.041999999999999996</v>
      </c>
      <c r="G105" s="37">
        <f t="shared" si="6"/>
        <v>0.07113226539586079</v>
      </c>
      <c r="H105" s="27">
        <v>0.02</v>
      </c>
      <c r="I105" s="27"/>
      <c r="J105" s="27">
        <v>0.22213247172859446</v>
      </c>
      <c r="K105" s="27"/>
      <c r="L105" s="27">
        <v>0.11352885525070953</v>
      </c>
      <c r="M105" s="53">
        <f aca="true" t="shared" si="9" ref="M105:M130">O105*10/$M$4</f>
        <v>0</v>
      </c>
      <c r="N105" s="84">
        <f t="shared" si="8"/>
        <v>0</v>
      </c>
      <c r="O105" s="84">
        <f>SUM(Q105:IV105)</f>
        <v>0</v>
      </c>
      <c r="P105" s="90">
        <f t="shared" si="7"/>
      </c>
      <c r="Q105" s="20"/>
      <c r="R105" s="20"/>
      <c r="S105" s="20"/>
      <c r="T105" s="28"/>
      <c r="U105" s="21"/>
      <c r="V105" s="21"/>
      <c r="W105" s="21"/>
      <c r="X105" s="21"/>
      <c r="Y105" s="21"/>
      <c r="Z105" s="21"/>
    </row>
    <row r="106" spans="1:83" ht="12.75">
      <c r="A106" s="1" t="s">
        <v>47</v>
      </c>
      <c r="B106" s="36">
        <v>43.08</v>
      </c>
      <c r="C106" s="36">
        <v>28.58</v>
      </c>
      <c r="D106" s="36">
        <v>35.25</v>
      </c>
      <c r="E106" s="36">
        <v>23.92</v>
      </c>
      <c r="F106" s="37">
        <v>22.714642784241683</v>
      </c>
      <c r="G106" s="37">
        <f t="shared" si="6"/>
        <v>25.647593310704053</v>
      </c>
      <c r="H106" s="27">
        <v>27.01</v>
      </c>
      <c r="I106" s="27">
        <v>17.82</v>
      </c>
      <c r="J106" s="27">
        <v>25.302907915993533</v>
      </c>
      <c r="K106" s="27">
        <v>25.503355704697984</v>
      </c>
      <c r="L106" s="27">
        <v>32.60170293282875</v>
      </c>
      <c r="M106" s="53">
        <f t="shared" si="9"/>
        <v>32.27505266325609</v>
      </c>
      <c r="N106" s="84">
        <f t="shared" si="8"/>
        <v>67</v>
      </c>
      <c r="O106" s="84">
        <f>SUM(Q106:IV106)</f>
        <v>2145</v>
      </c>
      <c r="P106" s="90">
        <f t="shared" si="7"/>
        <v>1.25840472719076</v>
      </c>
      <c r="Q106" s="20">
        <v>22</v>
      </c>
      <c r="R106" s="20">
        <v>51</v>
      </c>
      <c r="S106" s="20">
        <v>31</v>
      </c>
      <c r="T106" s="28">
        <v>15</v>
      </c>
      <c r="U106" s="20">
        <v>13</v>
      </c>
      <c r="V106" s="20">
        <v>42</v>
      </c>
      <c r="W106" s="20">
        <v>28</v>
      </c>
      <c r="X106" s="20">
        <v>41</v>
      </c>
      <c r="Y106" s="20">
        <v>13</v>
      </c>
      <c r="Z106" s="20">
        <v>2</v>
      </c>
      <c r="AA106" s="20">
        <v>105</v>
      </c>
      <c r="AB106" s="20">
        <v>10</v>
      </c>
      <c r="AC106" s="20">
        <v>71</v>
      </c>
      <c r="AD106" s="20">
        <v>33</v>
      </c>
      <c r="AE106" s="20">
        <v>21</v>
      </c>
      <c r="AF106">
        <v>90</v>
      </c>
      <c r="AG106" s="20">
        <v>2</v>
      </c>
      <c r="AH106" s="20">
        <v>2</v>
      </c>
      <c r="AI106" s="20">
        <v>21</v>
      </c>
      <c r="AJ106" s="20">
        <v>37</v>
      </c>
      <c r="AK106" s="20">
        <v>14</v>
      </c>
      <c r="AL106" s="20">
        <v>10</v>
      </c>
      <c r="AM106" s="20">
        <v>37</v>
      </c>
      <c r="AN106" s="20">
        <v>54</v>
      </c>
      <c r="AO106">
        <v>3</v>
      </c>
      <c r="AP106" s="20">
        <v>16</v>
      </c>
      <c r="AQ106">
        <v>13</v>
      </c>
      <c r="AR106" s="20">
        <v>1</v>
      </c>
      <c r="AS106">
        <v>3</v>
      </c>
      <c r="AT106" s="20">
        <v>51</v>
      </c>
      <c r="AU106">
        <v>70</v>
      </c>
      <c r="AV106">
        <v>14</v>
      </c>
      <c r="AW106">
        <v>114</v>
      </c>
      <c r="AX106">
        <v>63</v>
      </c>
      <c r="AY106">
        <v>89</v>
      </c>
      <c r="AZ106">
        <v>74</v>
      </c>
      <c r="BA106">
        <v>15</v>
      </c>
      <c r="BB106">
        <v>18</v>
      </c>
      <c r="BC106">
        <v>11</v>
      </c>
      <c r="BD106">
        <v>25</v>
      </c>
      <c r="BE106">
        <v>12</v>
      </c>
      <c r="BF106">
        <v>30</v>
      </c>
      <c r="BG106">
        <v>36</v>
      </c>
      <c r="BH106">
        <v>40</v>
      </c>
      <c r="BI106">
        <v>29</v>
      </c>
      <c r="BJ106">
        <v>35</v>
      </c>
      <c r="BK106">
        <v>6</v>
      </c>
      <c r="BL106">
        <v>24</v>
      </c>
      <c r="BM106">
        <v>3</v>
      </c>
      <c r="BN106">
        <v>45</v>
      </c>
      <c r="BO106">
        <v>40</v>
      </c>
      <c r="BP106">
        <v>162</v>
      </c>
      <c r="BQ106">
        <v>8</v>
      </c>
      <c r="BR106">
        <v>41</v>
      </c>
      <c r="BS106">
        <v>21</v>
      </c>
      <c r="BT106">
        <v>13</v>
      </c>
      <c r="BU106">
        <v>17</v>
      </c>
      <c r="BV106">
        <v>5</v>
      </c>
      <c r="BW106">
        <v>28</v>
      </c>
      <c r="BX106">
        <v>18</v>
      </c>
      <c r="BY106">
        <v>17</v>
      </c>
      <c r="BZ106">
        <v>15</v>
      </c>
      <c r="CA106">
        <v>36</v>
      </c>
      <c r="CB106">
        <v>18</v>
      </c>
      <c r="CC106">
        <v>21</v>
      </c>
      <c r="CD106">
        <v>79</v>
      </c>
      <c r="CE106">
        <v>1</v>
      </c>
    </row>
    <row r="107" spans="1:82" ht="12.75">
      <c r="A107" s="1" t="s">
        <v>48</v>
      </c>
      <c r="B107" s="36">
        <v>0.06</v>
      </c>
      <c r="C107" s="36">
        <v>0.34</v>
      </c>
      <c r="D107" s="36">
        <v>0.54</v>
      </c>
      <c r="E107" s="36">
        <v>1.37</v>
      </c>
      <c r="F107" s="37">
        <v>2.3197826086956517</v>
      </c>
      <c r="G107" s="37">
        <f t="shared" si="6"/>
        <v>8.131736181765309</v>
      </c>
      <c r="H107" s="27">
        <v>4.86</v>
      </c>
      <c r="I107" s="27">
        <v>6.64</v>
      </c>
      <c r="J107" s="27">
        <v>8.885298869143778</v>
      </c>
      <c r="K107" s="27">
        <v>9.904413260117957</v>
      </c>
      <c r="L107" s="27">
        <v>10.368968779564804</v>
      </c>
      <c r="M107" s="53">
        <f t="shared" si="9"/>
        <v>7.779115257297622</v>
      </c>
      <c r="N107" s="84">
        <f t="shared" si="8"/>
        <v>53</v>
      </c>
      <c r="O107" s="84">
        <f>SUM(Q107:IV107)</f>
        <v>517</v>
      </c>
      <c r="P107" s="90">
        <f t="shared" si="7"/>
        <v>0.9566364529559619</v>
      </c>
      <c r="Q107" s="20">
        <v>2</v>
      </c>
      <c r="R107" s="20">
        <v>3</v>
      </c>
      <c r="S107" s="20">
        <v>8</v>
      </c>
      <c r="T107" s="28">
        <v>7</v>
      </c>
      <c r="U107" s="20">
        <v>14</v>
      </c>
      <c r="V107" s="20">
        <v>3</v>
      </c>
      <c r="W107" s="20">
        <v>1</v>
      </c>
      <c r="X107" s="20">
        <v>2</v>
      </c>
      <c r="Y107" s="20"/>
      <c r="Z107" s="20">
        <v>2</v>
      </c>
      <c r="AA107" s="20">
        <v>6</v>
      </c>
      <c r="AB107" s="20">
        <v>2</v>
      </c>
      <c r="AC107" s="20">
        <v>7</v>
      </c>
      <c r="AD107" s="20">
        <v>9</v>
      </c>
      <c r="AE107" s="20">
        <v>1</v>
      </c>
      <c r="AF107">
        <v>12</v>
      </c>
      <c r="AG107" s="20">
        <v>8</v>
      </c>
      <c r="AH107" s="20">
        <v>7</v>
      </c>
      <c r="AI107" s="20">
        <v>2</v>
      </c>
      <c r="AJ107">
        <v>11</v>
      </c>
      <c r="AK107" s="20">
        <v>7</v>
      </c>
      <c r="AL107" s="20">
        <v>7</v>
      </c>
      <c r="AM107" s="20">
        <v>9</v>
      </c>
      <c r="AN107" s="20">
        <v>2</v>
      </c>
      <c r="AO107">
        <v>2</v>
      </c>
      <c r="AP107" s="20">
        <v>7</v>
      </c>
      <c r="AQ107">
        <v>6</v>
      </c>
      <c r="AS107">
        <v>5</v>
      </c>
      <c r="AT107">
        <v>7</v>
      </c>
      <c r="AU107">
        <v>6</v>
      </c>
      <c r="AV107">
        <v>3</v>
      </c>
      <c r="AW107">
        <v>1</v>
      </c>
      <c r="AY107">
        <v>1</v>
      </c>
      <c r="AZ107">
        <v>2</v>
      </c>
      <c r="BA107">
        <v>5</v>
      </c>
      <c r="BB107">
        <v>4</v>
      </c>
      <c r="BC107">
        <v>4</v>
      </c>
      <c r="BD107">
        <v>1</v>
      </c>
      <c r="BF107">
        <v>3</v>
      </c>
      <c r="BH107">
        <v>3</v>
      </c>
      <c r="BK107">
        <v>6</v>
      </c>
      <c r="BL107">
        <v>8</v>
      </c>
      <c r="BM107">
        <v>1</v>
      </c>
      <c r="BN107">
        <v>3</v>
      </c>
      <c r="BO107">
        <v>9</v>
      </c>
      <c r="BP107">
        <v>257</v>
      </c>
      <c r="BS107">
        <v>1</v>
      </c>
      <c r="BW107">
        <v>1</v>
      </c>
      <c r="BX107">
        <v>5</v>
      </c>
      <c r="BY107">
        <v>3</v>
      </c>
      <c r="BZ107">
        <v>8</v>
      </c>
      <c r="CB107">
        <v>11</v>
      </c>
      <c r="CC107">
        <v>4</v>
      </c>
      <c r="CD107">
        <v>8</v>
      </c>
    </row>
    <row r="108" spans="1:82" ht="12.75">
      <c r="A108" s="1" t="s">
        <v>49</v>
      </c>
      <c r="B108" s="36">
        <v>0.94</v>
      </c>
      <c r="C108" s="36">
        <v>0.41</v>
      </c>
      <c r="D108" s="36">
        <v>0.06</v>
      </c>
      <c r="E108" s="36">
        <v>0.09</v>
      </c>
      <c r="F108" s="37">
        <v>0.016999999999999998</v>
      </c>
      <c r="G108" s="37">
        <f t="shared" si="6"/>
        <v>0.031175952913341777</v>
      </c>
      <c r="H108" s="27"/>
      <c r="I108" s="27">
        <v>0.06</v>
      </c>
      <c r="J108" s="27">
        <v>0.02019386106623586</v>
      </c>
      <c r="K108" s="27"/>
      <c r="L108" s="27">
        <v>0.07568590350047302</v>
      </c>
      <c r="M108" s="53">
        <f t="shared" si="9"/>
        <v>2.1065302437556426</v>
      </c>
      <c r="N108" s="84">
        <f t="shared" si="8"/>
        <v>5</v>
      </c>
      <c r="O108" s="84">
        <f>SUM(Q108:IV108)</f>
        <v>140</v>
      </c>
      <c r="P108" s="90">
        <f t="shared" si="7"/>
      </c>
      <c r="Q108" s="20"/>
      <c r="R108" s="20"/>
      <c r="S108" s="20"/>
      <c r="T108" s="28"/>
      <c r="U108" s="21"/>
      <c r="V108" s="21">
        <v>100</v>
      </c>
      <c r="W108" s="21"/>
      <c r="X108" s="21">
        <v>24</v>
      </c>
      <c r="Y108" s="21"/>
      <c r="Z108" s="21"/>
      <c r="AY108">
        <v>8</v>
      </c>
      <c r="BW108">
        <v>6</v>
      </c>
      <c r="CD108">
        <v>2</v>
      </c>
    </row>
    <row r="109" spans="1:82" ht="12.75">
      <c r="A109" s="1" t="s">
        <v>50</v>
      </c>
      <c r="B109" s="36">
        <v>71.28</v>
      </c>
      <c r="C109" s="36">
        <v>61.92</v>
      </c>
      <c r="D109" s="36">
        <v>47.11</v>
      </c>
      <c r="E109" s="36">
        <v>19.04</v>
      </c>
      <c r="F109" s="37">
        <v>11.29979056950398</v>
      </c>
      <c r="G109" s="37">
        <f t="shared" si="6"/>
        <v>13.585463092429368</v>
      </c>
      <c r="H109" s="27">
        <v>13.03</v>
      </c>
      <c r="I109" s="27">
        <v>16.74</v>
      </c>
      <c r="J109" s="27">
        <v>12.984652665589659</v>
      </c>
      <c r="K109" s="27">
        <v>12.873703477730322</v>
      </c>
      <c r="L109" s="27">
        <v>12.298959318826865</v>
      </c>
      <c r="M109" s="53">
        <f t="shared" si="9"/>
        <v>8.877520312970207</v>
      </c>
      <c r="N109" s="84">
        <f t="shared" si="8"/>
        <v>38</v>
      </c>
      <c r="O109" s="84">
        <f>SUM(Q109:IV109)</f>
        <v>590</v>
      </c>
      <c r="P109" s="90">
        <f t="shared" si="7"/>
        <v>0.6534573207090225</v>
      </c>
      <c r="Q109" s="20">
        <v>15</v>
      </c>
      <c r="R109" s="20">
        <v>5</v>
      </c>
      <c r="S109" s="20"/>
      <c r="T109" s="28"/>
      <c r="U109" s="20"/>
      <c r="V109" s="20">
        <v>3</v>
      </c>
      <c r="W109" s="20">
        <v>33</v>
      </c>
      <c r="X109" s="20">
        <v>5</v>
      </c>
      <c r="Y109" s="20"/>
      <c r="Z109" s="20"/>
      <c r="AA109" s="20"/>
      <c r="AC109" s="20">
        <v>2</v>
      </c>
      <c r="AD109" s="20">
        <v>7</v>
      </c>
      <c r="AE109" s="20">
        <v>1</v>
      </c>
      <c r="AK109" s="20">
        <v>16</v>
      </c>
      <c r="AL109" s="20"/>
      <c r="AM109" s="20">
        <v>4</v>
      </c>
      <c r="AN109" s="20">
        <v>6</v>
      </c>
      <c r="AP109" s="20">
        <v>3</v>
      </c>
      <c r="AQ109">
        <v>1</v>
      </c>
      <c r="AR109">
        <v>9</v>
      </c>
      <c r="AT109">
        <v>25</v>
      </c>
      <c r="AV109">
        <v>5</v>
      </c>
      <c r="AW109">
        <v>19</v>
      </c>
      <c r="AX109">
        <v>24</v>
      </c>
      <c r="AY109">
        <v>21</v>
      </c>
      <c r="AZ109">
        <v>20</v>
      </c>
      <c r="BA109">
        <v>1</v>
      </c>
      <c r="BB109">
        <v>27</v>
      </c>
      <c r="BC109">
        <v>3</v>
      </c>
      <c r="BD109">
        <v>19</v>
      </c>
      <c r="BI109">
        <v>40</v>
      </c>
      <c r="BJ109">
        <v>25</v>
      </c>
      <c r="BK109">
        <v>3</v>
      </c>
      <c r="BL109">
        <v>2</v>
      </c>
      <c r="BO109">
        <v>34</v>
      </c>
      <c r="BQ109">
        <v>55</v>
      </c>
      <c r="BR109">
        <v>6</v>
      </c>
      <c r="BS109">
        <v>27</v>
      </c>
      <c r="BT109">
        <v>12</v>
      </c>
      <c r="BU109">
        <v>61</v>
      </c>
      <c r="BV109">
        <v>12</v>
      </c>
      <c r="CA109">
        <v>6</v>
      </c>
      <c r="CC109">
        <v>28</v>
      </c>
      <c r="CD109">
        <v>5</v>
      </c>
    </row>
    <row r="110" spans="1:81" ht="12.75">
      <c r="A110" s="1" t="s">
        <v>51</v>
      </c>
      <c r="B110" s="36"/>
      <c r="C110" s="36">
        <v>0.01</v>
      </c>
      <c r="D110" s="36">
        <v>0.14</v>
      </c>
      <c r="E110" s="36">
        <v>0.16</v>
      </c>
      <c r="F110" s="37">
        <v>2.5362249438660953</v>
      </c>
      <c r="G110" s="37">
        <f t="shared" si="6"/>
        <v>24.6923684353473</v>
      </c>
      <c r="H110" s="27">
        <v>9.84</v>
      </c>
      <c r="I110" s="27">
        <v>19.92</v>
      </c>
      <c r="J110" s="27">
        <v>24.273021001615504</v>
      </c>
      <c r="K110" s="27">
        <v>33.780760626398205</v>
      </c>
      <c r="L110" s="27">
        <v>35.648060548722796</v>
      </c>
      <c r="M110" s="53">
        <f t="shared" si="9"/>
        <v>28.347878423111645</v>
      </c>
      <c r="N110" s="84">
        <f t="shared" si="8"/>
        <v>55</v>
      </c>
      <c r="O110" s="84">
        <f>SUM(Q110:IV110)</f>
        <v>1884</v>
      </c>
      <c r="P110" s="90">
        <f t="shared" si="7"/>
        <v>1.1480420963803317</v>
      </c>
      <c r="Q110" s="20">
        <v>120</v>
      </c>
      <c r="R110" s="20">
        <v>1</v>
      </c>
      <c r="S110" s="20">
        <v>22</v>
      </c>
      <c r="T110" s="28">
        <v>4</v>
      </c>
      <c r="U110" s="20">
        <v>43</v>
      </c>
      <c r="V110" s="20">
        <v>7</v>
      </c>
      <c r="W110" s="20">
        <v>48</v>
      </c>
      <c r="X110" s="20">
        <v>45</v>
      </c>
      <c r="Y110" s="20"/>
      <c r="Z110" s="20">
        <v>4</v>
      </c>
      <c r="AA110" s="20">
        <v>50</v>
      </c>
      <c r="AB110" s="20"/>
      <c r="AC110" s="20">
        <v>15</v>
      </c>
      <c r="AD110" s="20">
        <v>10</v>
      </c>
      <c r="AE110" s="20">
        <v>37</v>
      </c>
      <c r="AF110">
        <v>73</v>
      </c>
      <c r="AG110" s="20">
        <v>6</v>
      </c>
      <c r="AH110" s="20">
        <v>4</v>
      </c>
      <c r="AI110" s="20">
        <v>21</v>
      </c>
      <c r="AJ110">
        <v>23</v>
      </c>
      <c r="AK110" s="20">
        <v>96</v>
      </c>
      <c r="AL110" s="20">
        <v>23</v>
      </c>
      <c r="AM110" s="20">
        <v>1</v>
      </c>
      <c r="AN110" s="20">
        <v>31</v>
      </c>
      <c r="AP110" s="20">
        <v>10</v>
      </c>
      <c r="AQ110">
        <v>19</v>
      </c>
      <c r="AT110">
        <v>30</v>
      </c>
      <c r="AU110">
        <v>31</v>
      </c>
      <c r="AV110">
        <v>2</v>
      </c>
      <c r="AW110">
        <v>72</v>
      </c>
      <c r="AX110">
        <v>76</v>
      </c>
      <c r="AY110">
        <v>47</v>
      </c>
      <c r="AZ110">
        <v>73</v>
      </c>
      <c r="BA110">
        <v>46</v>
      </c>
      <c r="BB110">
        <v>20</v>
      </c>
      <c r="BD110">
        <v>18</v>
      </c>
      <c r="BF110">
        <v>2</v>
      </c>
      <c r="BG110">
        <v>42</v>
      </c>
      <c r="BH110">
        <v>8</v>
      </c>
      <c r="BI110">
        <v>80</v>
      </c>
      <c r="BJ110">
        <v>35</v>
      </c>
      <c r="BK110">
        <v>64</v>
      </c>
      <c r="BL110">
        <v>73</v>
      </c>
      <c r="BM110">
        <v>10</v>
      </c>
      <c r="BN110">
        <v>12</v>
      </c>
      <c r="BO110">
        <v>79</v>
      </c>
      <c r="BP110">
        <v>83</v>
      </c>
      <c r="BQ110">
        <v>46</v>
      </c>
      <c r="BR110">
        <v>4</v>
      </c>
      <c r="BS110">
        <v>37</v>
      </c>
      <c r="BT110">
        <v>23</v>
      </c>
      <c r="BU110">
        <v>3</v>
      </c>
      <c r="BV110">
        <v>44</v>
      </c>
      <c r="BW110">
        <v>16</v>
      </c>
      <c r="BY110">
        <v>2</v>
      </c>
      <c r="CA110">
        <v>8</v>
      </c>
      <c r="CC110">
        <v>85</v>
      </c>
    </row>
    <row r="111" spans="1:74" ht="12.75">
      <c r="A111" s="1" t="s">
        <v>52</v>
      </c>
      <c r="B111" s="36">
        <v>0.65</v>
      </c>
      <c r="C111" s="37">
        <v>0.5</v>
      </c>
      <c r="D111" s="36">
        <v>0.74</v>
      </c>
      <c r="E111" s="36">
        <v>0.23</v>
      </c>
      <c r="F111" s="37">
        <v>0.27015452133088386</v>
      </c>
      <c r="G111" s="37">
        <f t="shared" si="6"/>
        <v>0.47252770021169477</v>
      </c>
      <c r="H111" s="27">
        <v>0.12</v>
      </c>
      <c r="I111" s="27">
        <v>0.59</v>
      </c>
      <c r="J111" s="27">
        <v>0.3231017770597738</v>
      </c>
      <c r="K111" s="27">
        <v>1.1592434411226356</v>
      </c>
      <c r="L111" s="27">
        <v>0.1702932828760643</v>
      </c>
      <c r="M111" s="53">
        <f t="shared" si="9"/>
        <v>0.34607282575985554</v>
      </c>
      <c r="N111" s="84">
        <f t="shared" si="8"/>
        <v>11</v>
      </c>
      <c r="O111" s="84">
        <f>SUM(Q111:IV111)</f>
        <v>23</v>
      </c>
      <c r="P111" s="90">
        <f t="shared" si="7"/>
        <v>0.7323863248753738</v>
      </c>
      <c r="Q111" s="20"/>
      <c r="R111" s="20"/>
      <c r="S111" s="20">
        <v>2</v>
      </c>
      <c r="T111" s="28"/>
      <c r="U111" s="21">
        <v>3</v>
      </c>
      <c r="V111" s="21">
        <v>4</v>
      </c>
      <c r="W111" s="21"/>
      <c r="X111" s="21"/>
      <c r="Y111" s="21"/>
      <c r="Z111" s="21">
        <v>4</v>
      </c>
      <c r="AA111" s="20"/>
      <c r="AK111" s="20">
        <v>1</v>
      </c>
      <c r="AL111" s="20"/>
      <c r="AN111" s="20">
        <v>1</v>
      </c>
      <c r="AO111">
        <v>2</v>
      </c>
      <c r="AV111">
        <v>1</v>
      </c>
      <c r="AW111">
        <v>1</v>
      </c>
      <c r="BN111">
        <v>1</v>
      </c>
      <c r="BV111">
        <v>3</v>
      </c>
    </row>
    <row r="112" spans="1:77" ht="12.75">
      <c r="A112" s="1" t="s">
        <v>53</v>
      </c>
      <c r="B112" s="37">
        <v>0.5</v>
      </c>
      <c r="C112" s="36">
        <v>0.89</v>
      </c>
      <c r="D112" s="36">
        <v>0.47</v>
      </c>
      <c r="E112" s="36">
        <v>1.01</v>
      </c>
      <c r="F112" s="37">
        <v>0.1862061645233721</v>
      </c>
      <c r="G112" s="37">
        <f t="shared" si="6"/>
        <v>0.629092815809962</v>
      </c>
      <c r="H112" s="27"/>
      <c r="I112" s="27">
        <v>0.02</v>
      </c>
      <c r="J112" s="27">
        <v>0.12116316639741516</v>
      </c>
      <c r="K112" s="27">
        <v>2.9286150091519216</v>
      </c>
      <c r="L112" s="27">
        <v>0.07568590350047302</v>
      </c>
      <c r="M112" s="53">
        <f t="shared" si="9"/>
        <v>0.2407463135720734</v>
      </c>
      <c r="N112" s="84">
        <f t="shared" si="8"/>
        <v>9</v>
      </c>
      <c r="O112" s="84">
        <f>SUM(Q112:IV112)</f>
        <v>16</v>
      </c>
      <c r="P112" s="90">
        <f t="shared" si="7"/>
        <v>0.38268806688264373</v>
      </c>
      <c r="Q112" s="20"/>
      <c r="R112" s="20"/>
      <c r="S112" s="20"/>
      <c r="T112" s="28"/>
      <c r="U112" s="21"/>
      <c r="V112" s="21"/>
      <c r="W112" s="21"/>
      <c r="X112" s="21"/>
      <c r="Y112" s="21"/>
      <c r="Z112" s="21"/>
      <c r="AB112">
        <v>1</v>
      </c>
      <c r="AU112">
        <v>1</v>
      </c>
      <c r="AW112">
        <v>1</v>
      </c>
      <c r="BB112">
        <v>1</v>
      </c>
      <c r="BC112">
        <v>2</v>
      </c>
      <c r="BN112">
        <v>3</v>
      </c>
      <c r="BO112">
        <v>1</v>
      </c>
      <c r="BX112">
        <v>5</v>
      </c>
      <c r="BY112">
        <v>1</v>
      </c>
    </row>
    <row r="113" spans="1:82" ht="12.75">
      <c r="A113" s="1" t="s">
        <v>54</v>
      </c>
      <c r="B113" s="36">
        <v>1.51</v>
      </c>
      <c r="C113" s="37">
        <v>8.53</v>
      </c>
      <c r="D113" s="36">
        <v>18.28</v>
      </c>
      <c r="E113" s="37">
        <v>38.79</v>
      </c>
      <c r="F113" s="37">
        <v>64.29853541539089</v>
      </c>
      <c r="G113" s="37">
        <f t="shared" si="6"/>
        <v>41.86536870291264</v>
      </c>
      <c r="H113" s="27">
        <v>28.24</v>
      </c>
      <c r="I113" s="27">
        <v>45.47</v>
      </c>
      <c r="J113" s="27">
        <v>36.04604200323101</v>
      </c>
      <c r="K113" s="27">
        <v>39.76001627008338</v>
      </c>
      <c r="L113" s="27">
        <v>59.8107852412488</v>
      </c>
      <c r="M113" s="53">
        <f t="shared" si="9"/>
        <v>39.18146253385495</v>
      </c>
      <c r="N113" s="84">
        <f t="shared" si="8"/>
        <v>64</v>
      </c>
      <c r="O113" s="84">
        <f>SUM(Q113:IV113)</f>
        <v>2604</v>
      </c>
      <c r="P113" s="90">
        <f t="shared" si="7"/>
        <v>0.9358919734326627</v>
      </c>
      <c r="Q113" s="20">
        <v>42</v>
      </c>
      <c r="R113" s="20">
        <v>18</v>
      </c>
      <c r="S113" s="20">
        <v>46</v>
      </c>
      <c r="T113" s="28">
        <v>17</v>
      </c>
      <c r="U113" s="20">
        <v>49</v>
      </c>
      <c r="V113" s="20">
        <v>95</v>
      </c>
      <c r="W113" s="20">
        <v>62</v>
      </c>
      <c r="X113" s="20">
        <v>26</v>
      </c>
      <c r="Y113" s="20">
        <v>2</v>
      </c>
      <c r="Z113" s="20">
        <v>45</v>
      </c>
      <c r="AA113" s="20">
        <v>10</v>
      </c>
      <c r="AB113" s="20">
        <v>43</v>
      </c>
      <c r="AC113" s="20">
        <v>28</v>
      </c>
      <c r="AD113" s="20">
        <v>14</v>
      </c>
      <c r="AE113" s="20">
        <v>54</v>
      </c>
      <c r="AF113">
        <v>122</v>
      </c>
      <c r="AG113" s="20">
        <v>3</v>
      </c>
      <c r="AH113" s="20">
        <v>13</v>
      </c>
      <c r="AI113" s="20">
        <v>26</v>
      </c>
      <c r="AJ113" s="20">
        <v>58</v>
      </c>
      <c r="AK113" s="20">
        <v>100</v>
      </c>
      <c r="AL113" s="20">
        <v>28</v>
      </c>
      <c r="AM113" s="20">
        <v>55</v>
      </c>
      <c r="AN113" s="20">
        <v>53</v>
      </c>
      <c r="AP113" s="20">
        <v>21</v>
      </c>
      <c r="AQ113">
        <v>28</v>
      </c>
      <c r="AR113" s="20">
        <v>20</v>
      </c>
      <c r="AS113">
        <v>24</v>
      </c>
      <c r="AT113" s="20">
        <v>57</v>
      </c>
      <c r="AU113">
        <v>37</v>
      </c>
      <c r="AV113">
        <v>7</v>
      </c>
      <c r="AW113">
        <v>81</v>
      </c>
      <c r="AX113">
        <v>34</v>
      </c>
      <c r="AY113">
        <v>54</v>
      </c>
      <c r="AZ113">
        <v>101</v>
      </c>
      <c r="BA113">
        <v>57</v>
      </c>
      <c r="BB113">
        <v>108</v>
      </c>
      <c r="BC113">
        <v>20</v>
      </c>
      <c r="BD113">
        <v>19</v>
      </c>
      <c r="BE113">
        <v>16</v>
      </c>
      <c r="BF113">
        <v>20</v>
      </c>
      <c r="BG113">
        <v>33</v>
      </c>
      <c r="BH113">
        <v>1</v>
      </c>
      <c r="BI113">
        <v>53</v>
      </c>
      <c r="BJ113">
        <v>63</v>
      </c>
      <c r="BK113">
        <v>54</v>
      </c>
      <c r="BL113">
        <v>97</v>
      </c>
      <c r="BM113">
        <v>29</v>
      </c>
      <c r="BN113">
        <v>25</v>
      </c>
      <c r="BO113">
        <v>67</v>
      </c>
      <c r="BP113">
        <v>81</v>
      </c>
      <c r="BQ113">
        <v>55</v>
      </c>
      <c r="BR113">
        <v>12</v>
      </c>
      <c r="BS113">
        <v>47</v>
      </c>
      <c r="BT113">
        <v>28</v>
      </c>
      <c r="BV113">
        <v>51</v>
      </c>
      <c r="BW113">
        <v>25</v>
      </c>
      <c r="BX113">
        <v>35</v>
      </c>
      <c r="BY113">
        <v>20</v>
      </c>
      <c r="BZ113">
        <v>7</v>
      </c>
      <c r="CA113">
        <v>16</v>
      </c>
      <c r="CB113">
        <v>20</v>
      </c>
      <c r="CC113">
        <v>44</v>
      </c>
      <c r="CD113">
        <v>28</v>
      </c>
    </row>
    <row r="114" spans="1:81" ht="12.75">
      <c r="A114" s="1" t="s">
        <v>55</v>
      </c>
      <c r="B114" s="36">
        <v>0.04</v>
      </c>
      <c r="C114" s="36">
        <v>0.34</v>
      </c>
      <c r="D114" s="36">
        <v>0.12</v>
      </c>
      <c r="E114" s="36">
        <v>0.45</v>
      </c>
      <c r="F114" s="37">
        <v>1.1239683608899775</v>
      </c>
      <c r="G114" s="37">
        <f t="shared" si="6"/>
        <v>1.1523664342920157</v>
      </c>
      <c r="H114" s="27">
        <v>1.32</v>
      </c>
      <c r="I114" s="27">
        <v>1.37</v>
      </c>
      <c r="J114" s="27">
        <v>1.0904684975767365</v>
      </c>
      <c r="K114" s="27">
        <v>1.2812690665039657</v>
      </c>
      <c r="L114" s="27">
        <v>0.7000946073793755</v>
      </c>
      <c r="M114" s="53">
        <f t="shared" si="9"/>
        <v>2.633162804694553</v>
      </c>
      <c r="N114" s="84">
        <f t="shared" si="8"/>
        <v>28</v>
      </c>
      <c r="O114" s="84">
        <f>SUM(Q114:IV114)</f>
        <v>175</v>
      </c>
      <c r="P114" s="90">
        <f t="shared" si="7"/>
        <v>2.2850047748156608</v>
      </c>
      <c r="Q114" s="20"/>
      <c r="R114" s="20"/>
      <c r="S114" s="20"/>
      <c r="T114" s="28"/>
      <c r="U114" s="21"/>
      <c r="V114" s="21"/>
      <c r="W114" s="21">
        <v>4</v>
      </c>
      <c r="X114" s="21">
        <v>2</v>
      </c>
      <c r="Y114" s="21"/>
      <c r="Z114" s="21"/>
      <c r="AC114" s="20">
        <v>1</v>
      </c>
      <c r="AJ114">
        <v>2</v>
      </c>
      <c r="AK114" s="20">
        <v>1</v>
      </c>
      <c r="AL114" s="20"/>
      <c r="AM114" s="20">
        <v>12</v>
      </c>
      <c r="AN114" s="20">
        <v>7</v>
      </c>
      <c r="AP114" s="20">
        <v>1</v>
      </c>
      <c r="AT114">
        <v>5</v>
      </c>
      <c r="AU114">
        <v>2</v>
      </c>
      <c r="AW114">
        <v>4</v>
      </c>
      <c r="AY114">
        <v>6</v>
      </c>
      <c r="BA114">
        <v>13</v>
      </c>
      <c r="BC114">
        <v>3</v>
      </c>
      <c r="BD114">
        <v>1</v>
      </c>
      <c r="BG114">
        <v>3</v>
      </c>
      <c r="BL114">
        <v>25</v>
      </c>
      <c r="BQ114">
        <v>2</v>
      </c>
      <c r="BT114">
        <v>3</v>
      </c>
      <c r="BU114">
        <v>5</v>
      </c>
      <c r="BV114">
        <v>3</v>
      </c>
      <c r="BW114">
        <v>19</v>
      </c>
      <c r="BX114">
        <v>32</v>
      </c>
      <c r="BY114">
        <v>3</v>
      </c>
      <c r="BZ114">
        <v>5</v>
      </c>
      <c r="CA114">
        <v>1</v>
      </c>
      <c r="CB114">
        <v>6</v>
      </c>
      <c r="CC114">
        <v>4</v>
      </c>
    </row>
    <row r="115" spans="1:82" ht="12.75">
      <c r="A115" s="1" t="s">
        <v>56</v>
      </c>
      <c r="B115" s="36">
        <v>0.54</v>
      </c>
      <c r="C115" s="37">
        <v>3.8</v>
      </c>
      <c r="D115" s="36">
        <v>2.57</v>
      </c>
      <c r="E115" s="36">
        <v>5.43</v>
      </c>
      <c r="F115" s="37">
        <v>12.816740559297813</v>
      </c>
      <c r="G115" s="37">
        <f t="shared" si="6"/>
        <v>4.562568256977186</v>
      </c>
      <c r="H115" s="27">
        <v>9.56</v>
      </c>
      <c r="I115" s="27">
        <v>4.58</v>
      </c>
      <c r="J115" s="27">
        <v>5.8562197092084</v>
      </c>
      <c r="K115" s="27">
        <v>2.135448444173276</v>
      </c>
      <c r="L115" s="27">
        <v>0.6811731315042572</v>
      </c>
      <c r="M115" s="53">
        <f t="shared" si="9"/>
        <v>20.012037315678604</v>
      </c>
      <c r="N115" s="84">
        <f t="shared" si="8"/>
        <v>51</v>
      </c>
      <c r="O115" s="84">
        <f>SUM(Q115:IV115)</f>
        <v>1330</v>
      </c>
      <c r="P115" s="90">
        <f t="shared" si="7"/>
        <v>4.3861343411302895</v>
      </c>
      <c r="Q115" s="20"/>
      <c r="R115" s="20">
        <v>11</v>
      </c>
      <c r="S115" s="20">
        <v>4</v>
      </c>
      <c r="T115" s="28">
        <v>32</v>
      </c>
      <c r="U115" s="20">
        <v>23</v>
      </c>
      <c r="V115" s="20"/>
      <c r="W115" s="20">
        <v>17</v>
      </c>
      <c r="X115" s="20">
        <v>2</v>
      </c>
      <c r="Y115" s="20">
        <v>10</v>
      </c>
      <c r="Z115" s="20"/>
      <c r="AB115">
        <v>2</v>
      </c>
      <c r="AC115" s="20">
        <v>34</v>
      </c>
      <c r="AD115">
        <v>2</v>
      </c>
      <c r="AE115">
        <v>177</v>
      </c>
      <c r="AF115">
        <v>4</v>
      </c>
      <c r="AI115">
        <v>76</v>
      </c>
      <c r="AJ115">
        <v>14</v>
      </c>
      <c r="AK115" s="20">
        <v>5</v>
      </c>
      <c r="AL115" s="20">
        <v>3</v>
      </c>
      <c r="AM115" s="20">
        <v>42</v>
      </c>
      <c r="AN115" s="20">
        <v>3</v>
      </c>
      <c r="AO115">
        <v>5</v>
      </c>
      <c r="AP115" s="20">
        <v>11</v>
      </c>
      <c r="AQ115">
        <v>8</v>
      </c>
      <c r="AR115">
        <v>1</v>
      </c>
      <c r="AS115">
        <v>25</v>
      </c>
      <c r="AT115">
        <v>45</v>
      </c>
      <c r="AU115">
        <v>52</v>
      </c>
      <c r="AV115">
        <v>37</v>
      </c>
      <c r="AW115">
        <v>21</v>
      </c>
      <c r="AX115">
        <v>11</v>
      </c>
      <c r="AY115">
        <v>16</v>
      </c>
      <c r="AZ115">
        <v>8</v>
      </c>
      <c r="BB115">
        <v>428</v>
      </c>
      <c r="BD115">
        <v>5</v>
      </c>
      <c r="BF115">
        <v>5</v>
      </c>
      <c r="BI115">
        <v>14</v>
      </c>
      <c r="BJ115">
        <v>6</v>
      </c>
      <c r="BK115">
        <v>5</v>
      </c>
      <c r="BL115">
        <v>4</v>
      </c>
      <c r="BM115">
        <v>36</v>
      </c>
      <c r="BN115">
        <v>6</v>
      </c>
      <c r="BO115">
        <v>10</v>
      </c>
      <c r="BQ115">
        <v>26</v>
      </c>
      <c r="BS115">
        <v>10</v>
      </c>
      <c r="BT115">
        <v>22</v>
      </c>
      <c r="BU115">
        <v>7</v>
      </c>
      <c r="BV115">
        <v>3</v>
      </c>
      <c r="BW115">
        <v>14</v>
      </c>
      <c r="BX115">
        <v>5</v>
      </c>
      <c r="BY115">
        <v>5</v>
      </c>
      <c r="BZ115">
        <v>15</v>
      </c>
      <c r="CB115">
        <v>2</v>
      </c>
      <c r="CD115">
        <v>1</v>
      </c>
    </row>
    <row r="116" spans="1:82" ht="12.75">
      <c r="A116" s="1" t="s">
        <v>57</v>
      </c>
      <c r="B116" s="36"/>
      <c r="C116" s="36">
        <v>0.13</v>
      </c>
      <c r="D116" s="36">
        <v>0.17</v>
      </c>
      <c r="E116" s="36">
        <v>0.04</v>
      </c>
      <c r="F116" s="37">
        <v>0.029000000000000005</v>
      </c>
      <c r="G116" s="37">
        <f t="shared" si="6"/>
        <v>0.20976167805062942</v>
      </c>
      <c r="H116" s="27"/>
      <c r="I116" s="27"/>
      <c r="J116" s="27">
        <v>1.029886914378029</v>
      </c>
      <c r="K116" s="27"/>
      <c r="L116" s="27">
        <v>0.018921475875118256</v>
      </c>
      <c r="M116" s="53">
        <f t="shared" si="9"/>
        <v>0.8877520312970207</v>
      </c>
      <c r="N116" s="84">
        <f t="shared" si="8"/>
        <v>2</v>
      </c>
      <c r="O116" s="84">
        <f>SUM(Q116:IV116)</f>
        <v>59</v>
      </c>
      <c r="P116" s="90">
        <f t="shared" si="7"/>
        <v>4.232193599646677</v>
      </c>
      <c r="Q116" s="20"/>
      <c r="R116" s="20"/>
      <c r="S116" s="20"/>
      <c r="T116" s="28"/>
      <c r="U116" s="21"/>
      <c r="V116" s="21"/>
      <c r="W116" s="21"/>
      <c r="X116" s="21"/>
      <c r="Y116" s="21"/>
      <c r="Z116" s="21"/>
      <c r="AD116">
        <v>26</v>
      </c>
      <c r="CD116">
        <v>33</v>
      </c>
    </row>
    <row r="117" spans="1:30" ht="12.75">
      <c r="A117" s="1" t="s">
        <v>211</v>
      </c>
      <c r="B117" s="36">
        <v>0.01</v>
      </c>
      <c r="C117" s="36">
        <v>0.02</v>
      </c>
      <c r="D117" s="36"/>
      <c r="E117" s="36">
        <v>0.02</v>
      </c>
      <c r="F117" s="37"/>
      <c r="G117" s="37">
        <f t="shared" si="6"/>
        <v>0.00813504169208867</v>
      </c>
      <c r="H117" s="27"/>
      <c r="I117" s="27"/>
      <c r="J117" s="27"/>
      <c r="K117" s="27">
        <v>0.040675208460443354</v>
      </c>
      <c r="L117" s="27"/>
      <c r="M117" s="53">
        <f>O117*10/$M$4</f>
        <v>0.015046644598254588</v>
      </c>
      <c r="N117" s="84">
        <f t="shared" si="8"/>
        <v>1</v>
      </c>
      <c r="O117" s="84">
        <f>SUM(Q117:IV117)</f>
        <v>1</v>
      </c>
      <c r="P117" s="90">
        <f t="shared" si="7"/>
      </c>
      <c r="Q117" s="20"/>
      <c r="R117" s="20"/>
      <c r="S117" s="20"/>
      <c r="T117" s="28"/>
      <c r="U117" s="21"/>
      <c r="V117" s="21"/>
      <c r="W117" s="21"/>
      <c r="X117" s="21"/>
      <c r="Y117" s="21"/>
      <c r="Z117" s="21"/>
      <c r="AD117">
        <v>1</v>
      </c>
    </row>
    <row r="118" spans="1:80" ht="12.75">
      <c r="A118" s="1" t="s">
        <v>58</v>
      </c>
      <c r="B118" s="36">
        <v>0.81</v>
      </c>
      <c r="C118" s="37">
        <v>8.3</v>
      </c>
      <c r="D118" s="37">
        <v>5.35</v>
      </c>
      <c r="E118" s="36">
        <v>12.55</v>
      </c>
      <c r="F118" s="37">
        <v>12.014049601959583</v>
      </c>
      <c r="G118" s="37">
        <f t="shared" si="6"/>
        <v>2.3503313471594156</v>
      </c>
      <c r="H118" s="27">
        <v>4.02</v>
      </c>
      <c r="I118" s="27">
        <v>2.32</v>
      </c>
      <c r="J118" s="27">
        <v>2.867528271405492</v>
      </c>
      <c r="K118" s="27">
        <v>2.2981492780150496</v>
      </c>
      <c r="L118" s="27">
        <v>0.24597918637653732</v>
      </c>
      <c r="M118" s="53">
        <f t="shared" si="9"/>
        <v>0.3761661149563647</v>
      </c>
      <c r="N118" s="84">
        <f t="shared" si="8"/>
        <v>3</v>
      </c>
      <c r="O118" s="84">
        <f>SUM(Q118:IV118)</f>
        <v>25</v>
      </c>
      <c r="P118" s="90">
        <f t="shared" si="7"/>
        <v>0.16004812062392604</v>
      </c>
      <c r="Q118" s="20"/>
      <c r="R118" s="20"/>
      <c r="S118" s="20"/>
      <c r="T118" s="28"/>
      <c r="U118" s="20"/>
      <c r="V118" s="20"/>
      <c r="W118" s="20"/>
      <c r="X118" s="20"/>
      <c r="Y118" s="20"/>
      <c r="Z118" s="20"/>
      <c r="AV118">
        <v>18</v>
      </c>
      <c r="AW118">
        <v>2</v>
      </c>
      <c r="CB118">
        <v>5</v>
      </c>
    </row>
    <row r="119" spans="1:26" ht="12.75">
      <c r="A119" s="1" t="s">
        <v>59</v>
      </c>
      <c r="B119" s="36"/>
      <c r="C119" s="36">
        <v>0.02</v>
      </c>
      <c r="D119" s="36">
        <v>0.01</v>
      </c>
      <c r="E119" s="36">
        <v>0.04</v>
      </c>
      <c r="F119" s="37">
        <v>0.035123698714023266</v>
      </c>
      <c r="G119" s="37">
        <f t="shared" si="6"/>
        <v>0.011823067388270823</v>
      </c>
      <c r="H119" s="27"/>
      <c r="I119" s="27">
        <v>0.02</v>
      </c>
      <c r="J119" s="27">
        <v>0.02019386106623586</v>
      </c>
      <c r="K119" s="27"/>
      <c r="L119" s="27">
        <v>0.018921475875118256</v>
      </c>
      <c r="M119" s="53">
        <f t="shared" si="9"/>
        <v>0</v>
      </c>
      <c r="N119" s="84">
        <f t="shared" si="8"/>
        <v>0</v>
      </c>
      <c r="O119" s="84">
        <f>SUM(Q119:IV119)</f>
        <v>0</v>
      </c>
      <c r="P119" s="90">
        <f t="shared" si="7"/>
      </c>
      <c r="Q119" s="20"/>
      <c r="R119" s="20"/>
      <c r="S119" s="20"/>
      <c r="T119" s="76"/>
      <c r="U119" s="21"/>
      <c r="V119" s="21"/>
      <c r="W119" s="21"/>
      <c r="X119" s="21"/>
      <c r="Y119" s="21"/>
      <c r="Z119" s="21"/>
    </row>
    <row r="120" spans="1:62" ht="12.75">
      <c r="A120" s="1" t="s">
        <v>60</v>
      </c>
      <c r="B120" s="36">
        <v>1.67</v>
      </c>
      <c r="C120" s="36">
        <v>1.03</v>
      </c>
      <c r="D120" s="36">
        <v>0.65</v>
      </c>
      <c r="E120" s="36">
        <v>1.08</v>
      </c>
      <c r="F120" s="37">
        <v>1.0915664421310471</v>
      </c>
      <c r="G120" s="37">
        <f t="shared" si="6"/>
        <v>0.568222608877799</v>
      </c>
      <c r="H120" s="27">
        <v>0.1</v>
      </c>
      <c r="I120" s="27">
        <v>0.53</v>
      </c>
      <c r="J120" s="27">
        <v>0.2019386106623586</v>
      </c>
      <c r="K120" s="27">
        <v>1.952410006101281</v>
      </c>
      <c r="L120" s="27">
        <v>0.05676442762535477</v>
      </c>
      <c r="M120" s="53">
        <f t="shared" si="9"/>
        <v>0.21065302437556424</v>
      </c>
      <c r="N120" s="84">
        <f t="shared" si="8"/>
        <v>6</v>
      </c>
      <c r="O120" s="84">
        <f>SUM(Q120:IV120)</f>
        <v>14</v>
      </c>
      <c r="P120" s="90">
        <f t="shared" si="7"/>
        <v>0.37072270811538044</v>
      </c>
      <c r="Q120" s="20"/>
      <c r="R120" s="20"/>
      <c r="S120" s="20"/>
      <c r="T120" s="28"/>
      <c r="U120" s="21"/>
      <c r="V120" s="21"/>
      <c r="W120" s="21"/>
      <c r="X120" s="21"/>
      <c r="Y120" s="21"/>
      <c r="Z120" s="21"/>
      <c r="AD120">
        <v>2</v>
      </c>
      <c r="AF120">
        <v>2</v>
      </c>
      <c r="AH120">
        <v>4</v>
      </c>
      <c r="AT120">
        <v>2</v>
      </c>
      <c r="AZ120">
        <v>2</v>
      </c>
      <c r="BJ120">
        <v>2</v>
      </c>
    </row>
    <row r="121" spans="1:66" ht="12.75">
      <c r="A121" s="1" t="s">
        <v>61</v>
      </c>
      <c r="B121" s="36">
        <v>1.78</v>
      </c>
      <c r="C121" s="36">
        <v>1.25</v>
      </c>
      <c r="D121" s="36">
        <v>1.32</v>
      </c>
      <c r="E121" s="36">
        <v>2.57</v>
      </c>
      <c r="F121" s="37">
        <v>1.7375460298020005</v>
      </c>
      <c r="G121" s="37">
        <f t="shared" si="6"/>
        <v>0.35162412367379303</v>
      </c>
      <c r="H121" s="27">
        <v>0.23</v>
      </c>
      <c r="I121" s="27">
        <v>0.71</v>
      </c>
      <c r="J121" s="27">
        <v>0.02019386106623586</v>
      </c>
      <c r="K121" s="27">
        <v>0.5897905226764286</v>
      </c>
      <c r="L121" s="27">
        <v>0.20813623462630082</v>
      </c>
      <c r="M121" s="53">
        <f t="shared" si="9"/>
        <v>0.1203731567860367</v>
      </c>
      <c r="N121" s="84">
        <f t="shared" si="8"/>
        <v>6</v>
      </c>
      <c r="O121" s="84">
        <f>SUM(Q121:IV121)</f>
        <v>8</v>
      </c>
      <c r="P121" s="90">
        <f t="shared" si="7"/>
        <v>0.3423347508935669</v>
      </c>
      <c r="Q121" s="20"/>
      <c r="R121" s="20"/>
      <c r="S121" s="20"/>
      <c r="T121" s="28"/>
      <c r="U121" s="20"/>
      <c r="V121" s="20"/>
      <c r="W121" s="20"/>
      <c r="X121" s="20"/>
      <c r="Y121" s="20"/>
      <c r="Z121" s="20"/>
      <c r="AP121">
        <v>1</v>
      </c>
      <c r="AQ121">
        <v>1</v>
      </c>
      <c r="AR121">
        <v>1</v>
      </c>
      <c r="AS121">
        <v>2</v>
      </c>
      <c r="AV121">
        <v>2</v>
      </c>
      <c r="BN121">
        <v>1</v>
      </c>
    </row>
    <row r="122" spans="1:54" ht="12.75">
      <c r="A122" s="1" t="s">
        <v>62</v>
      </c>
      <c r="B122" s="36"/>
      <c r="C122" s="36">
        <v>0.06</v>
      </c>
      <c r="D122" s="36">
        <v>0.17</v>
      </c>
      <c r="E122" s="36">
        <v>0.09</v>
      </c>
      <c r="F122" s="37">
        <v>0.07512369871402327</v>
      </c>
      <c r="G122" s="37">
        <f t="shared" si="6"/>
        <v>0.18351110589844014</v>
      </c>
      <c r="H122" s="27">
        <v>0.3</v>
      </c>
      <c r="I122" s="27"/>
      <c r="J122" s="27">
        <v>0.22213247172859446</v>
      </c>
      <c r="K122" s="27">
        <v>0.24405125076266013</v>
      </c>
      <c r="L122" s="27">
        <v>0.15137180700094605</v>
      </c>
      <c r="M122" s="53">
        <f t="shared" si="9"/>
        <v>0.22569966897381882</v>
      </c>
      <c r="N122" s="84">
        <f t="shared" si="8"/>
        <v>7</v>
      </c>
      <c r="O122" s="84">
        <f>SUM(Q122:IV122)</f>
        <v>15</v>
      </c>
      <c r="P122" s="90">
        <f t="shared" si="7"/>
        <v>1.2298965115426144</v>
      </c>
      <c r="Q122" s="20"/>
      <c r="R122" s="20"/>
      <c r="S122" s="20"/>
      <c r="T122" s="28"/>
      <c r="U122" s="21"/>
      <c r="V122" s="21"/>
      <c r="W122" s="21"/>
      <c r="X122" s="21"/>
      <c r="Y122" s="21"/>
      <c r="Z122" s="21"/>
      <c r="AC122">
        <v>1</v>
      </c>
      <c r="AM122">
        <v>2</v>
      </c>
      <c r="AO122">
        <v>4</v>
      </c>
      <c r="AP122">
        <v>2</v>
      </c>
      <c r="AU122">
        <v>1</v>
      </c>
      <c r="AW122">
        <v>2</v>
      </c>
      <c r="BB122">
        <v>3</v>
      </c>
    </row>
    <row r="123" spans="1:81" ht="12.75">
      <c r="A123" s="1" t="s">
        <v>63</v>
      </c>
      <c r="B123" s="36">
        <v>5.43</v>
      </c>
      <c r="C123" s="36">
        <v>8.82</v>
      </c>
      <c r="D123" s="37">
        <v>9.37</v>
      </c>
      <c r="E123" s="36">
        <v>11.53</v>
      </c>
      <c r="F123" s="37">
        <v>8.355452337211677</v>
      </c>
      <c r="G123" s="37">
        <f t="shared" si="6"/>
        <v>7.120048223787057</v>
      </c>
      <c r="H123" s="27">
        <v>9.41</v>
      </c>
      <c r="I123" s="27">
        <v>11.51</v>
      </c>
      <c r="J123" s="27">
        <v>5.876413570274635</v>
      </c>
      <c r="K123" s="27">
        <v>5.511490746390074</v>
      </c>
      <c r="L123" s="27">
        <v>3.2923368022705763</v>
      </c>
      <c r="M123" s="53">
        <f t="shared" si="9"/>
        <v>8.712007222389406</v>
      </c>
      <c r="N123" s="84">
        <f t="shared" si="8"/>
        <v>59</v>
      </c>
      <c r="O123" s="84">
        <f>SUM(Q123:IV123)</f>
        <v>579</v>
      </c>
      <c r="P123" s="90">
        <f t="shared" si="7"/>
        <v>1.2235882326307628</v>
      </c>
      <c r="Q123" s="20">
        <v>10</v>
      </c>
      <c r="R123" s="20">
        <v>8</v>
      </c>
      <c r="S123" s="20">
        <v>4</v>
      </c>
      <c r="T123" s="28">
        <v>4</v>
      </c>
      <c r="U123" s="20">
        <v>14</v>
      </c>
      <c r="V123" s="20">
        <v>9</v>
      </c>
      <c r="W123" s="20">
        <v>6</v>
      </c>
      <c r="X123" s="20">
        <v>12</v>
      </c>
      <c r="Y123" s="20">
        <v>1</v>
      </c>
      <c r="Z123" s="20"/>
      <c r="AA123" s="20">
        <v>2</v>
      </c>
      <c r="AB123" s="20"/>
      <c r="AC123" s="20">
        <v>4</v>
      </c>
      <c r="AD123" s="20">
        <v>12</v>
      </c>
      <c r="AE123">
        <v>18</v>
      </c>
      <c r="AF123">
        <v>38</v>
      </c>
      <c r="AG123" s="20">
        <v>2</v>
      </c>
      <c r="AH123" s="20">
        <v>4</v>
      </c>
      <c r="AI123" s="20">
        <v>23</v>
      </c>
      <c r="AJ123" s="20">
        <v>7</v>
      </c>
      <c r="AK123" s="20">
        <v>13</v>
      </c>
      <c r="AL123" s="20">
        <v>4</v>
      </c>
      <c r="AM123" s="20">
        <v>12</v>
      </c>
      <c r="AN123" s="20">
        <v>2</v>
      </c>
      <c r="AP123" s="20">
        <v>2</v>
      </c>
      <c r="AQ123">
        <v>4</v>
      </c>
      <c r="AR123" s="20">
        <v>6</v>
      </c>
      <c r="AS123">
        <v>2</v>
      </c>
      <c r="AT123" s="20">
        <v>4</v>
      </c>
      <c r="AU123">
        <v>19</v>
      </c>
      <c r="AV123">
        <v>17</v>
      </c>
      <c r="AW123">
        <v>21</v>
      </c>
      <c r="AX123">
        <v>16</v>
      </c>
      <c r="AY123">
        <v>7</v>
      </c>
      <c r="AZ123">
        <v>13</v>
      </c>
      <c r="BA123">
        <v>20</v>
      </c>
      <c r="BB123">
        <v>13</v>
      </c>
      <c r="BD123">
        <v>3</v>
      </c>
      <c r="BE123">
        <v>9</v>
      </c>
      <c r="BF123">
        <v>13</v>
      </c>
      <c r="BG123">
        <v>2</v>
      </c>
      <c r="BI123">
        <v>2</v>
      </c>
      <c r="BJ123">
        <v>7</v>
      </c>
      <c r="BK123">
        <v>35</v>
      </c>
      <c r="BL123">
        <v>14</v>
      </c>
      <c r="BM123">
        <v>9</v>
      </c>
      <c r="BN123">
        <v>2</v>
      </c>
      <c r="BO123">
        <v>18</v>
      </c>
      <c r="BP123">
        <v>17</v>
      </c>
      <c r="BQ123">
        <v>3</v>
      </c>
      <c r="BS123">
        <v>17</v>
      </c>
      <c r="BT123">
        <v>3</v>
      </c>
      <c r="BU123">
        <v>6</v>
      </c>
      <c r="BV123">
        <v>6</v>
      </c>
      <c r="BW123">
        <v>10</v>
      </c>
      <c r="BX123">
        <v>3</v>
      </c>
      <c r="BY123">
        <v>5</v>
      </c>
      <c r="BZ123">
        <v>1</v>
      </c>
      <c r="CA123">
        <v>11</v>
      </c>
      <c r="CB123">
        <v>2</v>
      </c>
      <c r="CC123">
        <v>28</v>
      </c>
    </row>
    <row r="124" spans="1:30" ht="12.75">
      <c r="A124" s="1" t="s">
        <v>175</v>
      </c>
      <c r="B124" s="36"/>
      <c r="C124" s="75" t="s">
        <v>202</v>
      </c>
      <c r="D124" s="54"/>
      <c r="E124" s="36">
        <v>0.01</v>
      </c>
      <c r="F124" s="74" t="s">
        <v>202</v>
      </c>
      <c r="G124" s="37">
        <f t="shared" si="6"/>
        <v>0</v>
      </c>
      <c r="H124" s="27"/>
      <c r="I124" s="27"/>
      <c r="J124" s="27"/>
      <c r="K124" s="27"/>
      <c r="L124" s="27"/>
      <c r="M124" s="53">
        <f>O124*10/$M$4</f>
        <v>0.015046644598254588</v>
      </c>
      <c r="N124" s="84">
        <f t="shared" si="8"/>
        <v>1</v>
      </c>
      <c r="O124" s="84">
        <f>SUM(Q124:IV124)</f>
        <v>1</v>
      </c>
      <c r="P124" s="90">
        <f t="shared" si="7"/>
      </c>
      <c r="Q124" s="20">
        <v>1</v>
      </c>
      <c r="R124" s="20"/>
      <c r="S124" s="20"/>
      <c r="T124" s="28"/>
      <c r="U124" s="20"/>
      <c r="V124" s="20"/>
      <c r="W124" s="20"/>
      <c r="X124" s="20"/>
      <c r="Y124" s="20"/>
      <c r="Z124" s="20"/>
      <c r="AD124" s="20"/>
    </row>
    <row r="125" spans="1:77" ht="12.75">
      <c r="A125" s="1" t="s">
        <v>82</v>
      </c>
      <c r="B125" s="36"/>
      <c r="C125" s="75" t="s">
        <v>202</v>
      </c>
      <c r="D125" s="75" t="s">
        <v>202</v>
      </c>
      <c r="E125" s="36">
        <v>0.04</v>
      </c>
      <c r="F125" s="74" t="s">
        <v>202</v>
      </c>
      <c r="G125" s="37">
        <f t="shared" si="6"/>
        <v>0.011861839601517996</v>
      </c>
      <c r="H125" s="27"/>
      <c r="I125" s="27"/>
      <c r="J125" s="27">
        <v>0.04038772213247172</v>
      </c>
      <c r="K125" s="27"/>
      <c r="L125" s="27">
        <v>0.018921475875118256</v>
      </c>
      <c r="M125" s="53">
        <f t="shared" si="9"/>
        <v>0.04513993379476377</v>
      </c>
      <c r="N125" s="84">
        <f t="shared" si="8"/>
        <v>2</v>
      </c>
      <c r="O125" s="84">
        <f>SUM(Q125:IV125)</f>
        <v>3</v>
      </c>
      <c r="P125" s="90">
        <f t="shared" si="7"/>
      </c>
      <c r="Q125" s="20"/>
      <c r="R125" s="20"/>
      <c r="S125" s="20"/>
      <c r="T125" s="28"/>
      <c r="U125" s="72"/>
      <c r="V125" s="72"/>
      <c r="W125" s="21"/>
      <c r="X125" s="21"/>
      <c r="Y125" s="21"/>
      <c r="Z125" s="21"/>
      <c r="AW125">
        <v>2</v>
      </c>
      <c r="BY125">
        <v>1</v>
      </c>
    </row>
    <row r="126" spans="1:26" ht="12.75">
      <c r="A126" s="1" t="s">
        <v>88</v>
      </c>
      <c r="B126" s="36">
        <v>0.13</v>
      </c>
      <c r="C126" s="36">
        <v>0.21</v>
      </c>
      <c r="D126" s="36">
        <v>0.02</v>
      </c>
      <c r="E126" s="36">
        <v>0.28</v>
      </c>
      <c r="F126" s="37">
        <v>0.008041232904674423</v>
      </c>
      <c r="G126" s="37">
        <f t="shared" si="6"/>
        <v>0.0391371807000946</v>
      </c>
      <c r="H126" s="27"/>
      <c r="I126" s="27">
        <v>0.12</v>
      </c>
      <c r="J126" s="27"/>
      <c r="K126" s="27"/>
      <c r="L126" s="27">
        <v>0.07568590350047302</v>
      </c>
      <c r="M126" s="53">
        <f t="shared" si="9"/>
        <v>0.015046644598254588</v>
      </c>
      <c r="N126" s="84">
        <f t="shared" si="8"/>
        <v>1</v>
      </c>
      <c r="O126" s="84">
        <f>SUM(Q126:IV126)</f>
        <v>1</v>
      </c>
      <c r="P126" s="90">
        <f t="shared" si="7"/>
      </c>
      <c r="Q126" s="20"/>
      <c r="R126" s="20"/>
      <c r="S126" s="20"/>
      <c r="T126" s="28"/>
      <c r="U126" s="21"/>
      <c r="V126" s="21"/>
      <c r="W126" s="21"/>
      <c r="X126" s="21"/>
      <c r="Y126" s="21"/>
      <c r="Z126" s="21">
        <v>1</v>
      </c>
    </row>
    <row r="127" spans="1:26" ht="12.75">
      <c r="A127" s="1" t="s">
        <v>265</v>
      </c>
      <c r="B127" s="36"/>
      <c r="C127" s="36"/>
      <c r="D127" s="36"/>
      <c r="E127" s="36"/>
      <c r="F127" s="37"/>
      <c r="G127" s="37">
        <f t="shared" si="6"/>
        <v>0</v>
      </c>
      <c r="H127" s="27"/>
      <c r="I127" s="27"/>
      <c r="J127" s="27"/>
      <c r="K127" s="27"/>
      <c r="L127" s="27"/>
      <c r="M127" s="53">
        <f>O127*10/$M$4</f>
        <v>0.015046644598254588</v>
      </c>
      <c r="N127" s="84">
        <f>COUNT(Q127:CE127)</f>
        <v>1</v>
      </c>
      <c r="O127" s="84">
        <f>SUM(Q127:IV127)</f>
        <v>1</v>
      </c>
      <c r="P127" s="90"/>
      <c r="Q127" s="20"/>
      <c r="R127" s="20"/>
      <c r="S127" s="20"/>
      <c r="T127" s="28"/>
      <c r="U127" s="21"/>
      <c r="V127" s="21"/>
      <c r="W127" s="21"/>
      <c r="X127" s="21"/>
      <c r="Y127" s="21"/>
      <c r="Z127" s="21">
        <v>1</v>
      </c>
    </row>
    <row r="128" spans="1:83" ht="12.75">
      <c r="A128" s="1" t="s">
        <v>64</v>
      </c>
      <c r="B128" s="36">
        <v>71.14</v>
      </c>
      <c r="C128" s="36">
        <v>68.17</v>
      </c>
      <c r="D128" s="36">
        <v>59.32</v>
      </c>
      <c r="E128" s="36">
        <v>35.38</v>
      </c>
      <c r="F128" s="37">
        <v>39.59990651153297</v>
      </c>
      <c r="G128" s="37">
        <f t="shared" si="6"/>
        <v>39.907607162237504</v>
      </c>
      <c r="H128" s="27">
        <v>41.56</v>
      </c>
      <c r="I128" s="27">
        <v>36.57</v>
      </c>
      <c r="J128" s="27">
        <v>36.83360258481421</v>
      </c>
      <c r="K128" s="27">
        <v>50.47793369941021</v>
      </c>
      <c r="L128" s="27">
        <v>34.09649952696309</v>
      </c>
      <c r="M128" s="53">
        <f t="shared" si="9"/>
        <v>36.81913933192898</v>
      </c>
      <c r="N128" s="84">
        <f t="shared" si="8"/>
        <v>58</v>
      </c>
      <c r="O128" s="84">
        <f>SUM(Q128:IV128)</f>
        <v>2447</v>
      </c>
      <c r="P128" s="90">
        <f t="shared" si="7"/>
        <v>0.9226095461511162</v>
      </c>
      <c r="Q128" s="20">
        <v>46</v>
      </c>
      <c r="R128" s="20">
        <v>21</v>
      </c>
      <c r="S128" s="20">
        <v>2</v>
      </c>
      <c r="T128" s="28">
        <v>14</v>
      </c>
      <c r="U128" s="20">
        <v>6</v>
      </c>
      <c r="V128" s="20">
        <v>70</v>
      </c>
      <c r="W128" s="20">
        <v>5</v>
      </c>
      <c r="X128" s="20">
        <v>42</v>
      </c>
      <c r="Y128" s="20">
        <v>13</v>
      </c>
      <c r="Z128" s="20"/>
      <c r="AA128" s="20">
        <v>25</v>
      </c>
      <c r="AB128" s="20">
        <v>14</v>
      </c>
      <c r="AC128" s="20">
        <v>178</v>
      </c>
      <c r="AD128" s="20">
        <v>168</v>
      </c>
      <c r="AE128" s="20"/>
      <c r="AF128">
        <v>228</v>
      </c>
      <c r="AG128" s="20">
        <v>42</v>
      </c>
      <c r="AH128" s="20">
        <v>65</v>
      </c>
      <c r="AI128" s="20">
        <v>5</v>
      </c>
      <c r="AJ128" s="20">
        <v>172</v>
      </c>
      <c r="AK128" s="20">
        <v>4</v>
      </c>
      <c r="AL128" s="20">
        <v>9</v>
      </c>
      <c r="AM128" s="20">
        <v>89</v>
      </c>
      <c r="AN128" s="20"/>
      <c r="AO128">
        <v>2</v>
      </c>
      <c r="AP128" s="20">
        <v>82</v>
      </c>
      <c r="AQ128" s="20">
        <v>60</v>
      </c>
      <c r="AR128" s="20">
        <v>78</v>
      </c>
      <c r="AS128">
        <v>1</v>
      </c>
      <c r="AT128" s="20">
        <v>36</v>
      </c>
      <c r="AU128" s="20">
        <v>101</v>
      </c>
      <c r="AV128">
        <v>60</v>
      </c>
      <c r="AW128" s="20">
        <v>4</v>
      </c>
      <c r="AX128">
        <v>83</v>
      </c>
      <c r="AY128">
        <v>3</v>
      </c>
      <c r="AZ128">
        <v>7</v>
      </c>
      <c r="BA128">
        <v>2</v>
      </c>
      <c r="BB128">
        <v>14</v>
      </c>
      <c r="BC128">
        <v>3</v>
      </c>
      <c r="BD128">
        <v>159</v>
      </c>
      <c r="BE128">
        <v>47</v>
      </c>
      <c r="BF128">
        <v>2</v>
      </c>
      <c r="BG128">
        <v>13</v>
      </c>
      <c r="BI128">
        <v>1</v>
      </c>
      <c r="BK128">
        <v>8</v>
      </c>
      <c r="BL128">
        <v>21</v>
      </c>
      <c r="BN128">
        <v>6</v>
      </c>
      <c r="BO128">
        <v>26</v>
      </c>
      <c r="BP128">
        <v>196</v>
      </c>
      <c r="BQ128">
        <v>26</v>
      </c>
      <c r="BR128">
        <v>24</v>
      </c>
      <c r="BU128">
        <v>6</v>
      </c>
      <c r="BV128">
        <v>2</v>
      </c>
      <c r="BW128">
        <v>84</v>
      </c>
      <c r="BX128">
        <v>6</v>
      </c>
      <c r="BY128">
        <v>7</v>
      </c>
      <c r="BZ128">
        <v>2</v>
      </c>
      <c r="CA128">
        <v>2</v>
      </c>
      <c r="CC128">
        <v>39</v>
      </c>
      <c r="CD128">
        <v>1</v>
      </c>
      <c r="CE128">
        <v>15</v>
      </c>
    </row>
    <row r="129" spans="1:40" ht="12.75">
      <c r="A129" s="1" t="s">
        <v>236</v>
      </c>
      <c r="B129" s="42"/>
      <c r="C129" s="42"/>
      <c r="D129" s="42"/>
      <c r="E129" s="42"/>
      <c r="F129" s="43"/>
      <c r="G129" s="37">
        <f t="shared" si="6"/>
        <v>0.004067520846044335</v>
      </c>
      <c r="H129" s="27"/>
      <c r="I129" s="27"/>
      <c r="J129" s="27"/>
      <c r="K129" s="27">
        <v>0.020337604230221677</v>
      </c>
      <c r="L129" s="27"/>
      <c r="M129" s="53">
        <f>O129*10/$M$4</f>
        <v>0</v>
      </c>
      <c r="N129" s="84">
        <f>COUNT(Q129:CE129)</f>
        <v>0</v>
      </c>
      <c r="O129" s="84">
        <f>SUM(Q129:IV129)</f>
        <v>0</v>
      </c>
      <c r="P129" s="90">
        <f t="shared" si="7"/>
      </c>
      <c r="Q129" s="20"/>
      <c r="R129" s="20"/>
      <c r="S129" s="20"/>
      <c r="T129" s="28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I129" s="20"/>
      <c r="AJ129" s="20"/>
      <c r="AK129" s="20"/>
      <c r="AL129" s="20"/>
      <c r="AM129" s="20"/>
      <c r="AN129" s="20"/>
    </row>
    <row r="130" spans="1:20" ht="13.5" thickBot="1">
      <c r="A130" s="1" t="s">
        <v>85</v>
      </c>
      <c r="B130" s="42"/>
      <c r="C130" s="73" t="s">
        <v>202</v>
      </c>
      <c r="D130" s="43">
        <v>0.07</v>
      </c>
      <c r="E130" s="42">
        <v>0.35</v>
      </c>
      <c r="F130" s="43">
        <v>0.1742061645233721</v>
      </c>
      <c r="G130" s="37">
        <f t="shared" si="6"/>
        <v>0.01598685771315666</v>
      </c>
      <c r="H130" s="27"/>
      <c r="I130" s="27"/>
      <c r="J130" s="27"/>
      <c r="K130" s="27">
        <v>0.06101281269066503</v>
      </c>
      <c r="L130" s="27">
        <v>0.018921475875118256</v>
      </c>
      <c r="M130" s="53">
        <f t="shared" si="9"/>
        <v>0</v>
      </c>
      <c r="N130" s="85">
        <f t="shared" si="8"/>
        <v>0</v>
      </c>
      <c r="O130" s="85">
        <f>SUM(Q130:IV130)</f>
        <v>0</v>
      </c>
      <c r="P130" s="90">
        <f t="shared" si="7"/>
      </c>
      <c r="Q130" s="20"/>
      <c r="R130" s="20"/>
      <c r="S130" s="20"/>
      <c r="T130" s="28"/>
    </row>
    <row r="131" spans="1:20" ht="13.5" thickBot="1">
      <c r="A131" s="1" t="s">
        <v>117</v>
      </c>
      <c r="B131" s="44">
        <f>SUM(B5:B130)</f>
        <v>356.23999999999995</v>
      </c>
      <c r="C131" s="44">
        <f aca="true" t="shared" si="10" ref="C131:M131">SUM(C5:C130)</f>
        <v>322.36000000000007</v>
      </c>
      <c r="D131" s="44">
        <f t="shared" si="10"/>
        <v>350.39</v>
      </c>
      <c r="E131" s="44">
        <f t="shared" si="10"/>
        <v>346.9599999999999</v>
      </c>
      <c r="F131" s="44">
        <f t="shared" si="10"/>
        <v>422.3323324720295</v>
      </c>
      <c r="G131" s="44">
        <f t="shared" si="10"/>
        <v>467.7622968108401</v>
      </c>
      <c r="H131" s="44">
        <f t="shared" si="10"/>
        <v>371.0658555729985</v>
      </c>
      <c r="I131" s="44">
        <f t="shared" si="10"/>
        <v>425.04999999999984</v>
      </c>
      <c r="J131" s="44">
        <f t="shared" si="10"/>
        <v>453.83683360258453</v>
      </c>
      <c r="K131" s="44">
        <f t="shared" si="10"/>
        <v>472.6052471018913</v>
      </c>
      <c r="L131" s="44">
        <f t="shared" si="10"/>
        <v>616.2535477767262</v>
      </c>
      <c r="M131" s="44">
        <f t="shared" si="10"/>
        <v>606.3496840204633</v>
      </c>
      <c r="N131" s="28"/>
      <c r="O131" s="48"/>
      <c r="P131" s="90">
        <f t="shared" si="7"/>
        <v>1.296277378819326</v>
      </c>
      <c r="Q131" s="48"/>
      <c r="R131" s="65"/>
      <c r="S131" s="65"/>
      <c r="T131" s="48"/>
    </row>
    <row r="132" spans="1:20" ht="12.75">
      <c r="A132" s="1" t="s">
        <v>150</v>
      </c>
      <c r="B132" s="1">
        <f aca="true" t="shared" si="11" ref="B132:M132">COUNTIF(B5:B130,"&gt;0")</f>
        <v>56</v>
      </c>
      <c r="C132" s="1">
        <f t="shared" si="11"/>
        <v>76</v>
      </c>
      <c r="D132" s="1">
        <f t="shared" si="11"/>
        <v>79</v>
      </c>
      <c r="E132" s="1">
        <f t="shared" si="11"/>
        <v>95</v>
      </c>
      <c r="F132" s="1">
        <f t="shared" si="11"/>
        <v>89</v>
      </c>
      <c r="G132" s="1">
        <f>COUNTIF(G5:G130,"&gt;0")</f>
        <v>111</v>
      </c>
      <c r="H132" s="1">
        <f t="shared" si="11"/>
        <v>65</v>
      </c>
      <c r="I132" s="1">
        <f t="shared" si="11"/>
        <v>66</v>
      </c>
      <c r="J132" s="1">
        <f>COUNTIF(J5:J130,"&gt;0")</f>
        <v>78</v>
      </c>
      <c r="K132" s="1">
        <f>COUNTIF(K5:K130,"&gt;0")</f>
        <v>76</v>
      </c>
      <c r="L132" s="1">
        <f>COUNTIF(L5:L130,"&gt;0")</f>
        <v>89</v>
      </c>
      <c r="M132" s="1">
        <f t="shared" si="11"/>
        <v>91</v>
      </c>
      <c r="N132" s="48"/>
      <c r="O132" s="48"/>
      <c r="P132" s="90">
        <f t="shared" si="7"/>
        <v>1.2165775401069518</v>
      </c>
      <c r="Q132" s="48"/>
      <c r="R132" s="65"/>
      <c r="S132" s="65"/>
      <c r="T132" s="48"/>
    </row>
    <row r="133" spans="1:20" ht="13.5" thickBot="1">
      <c r="A133" s="1" t="s">
        <v>150</v>
      </c>
      <c r="B133" s="2">
        <f>COUNTA(B5:B130)</f>
        <v>57</v>
      </c>
      <c r="C133" s="2">
        <f>COUNTA(C5:C130)</f>
        <v>91</v>
      </c>
      <c r="D133" s="2">
        <f>COUNTA(D5:D130)</f>
        <v>93</v>
      </c>
      <c r="E133" s="2">
        <f>COUNTA(E5:E130)</f>
        <v>102</v>
      </c>
      <c r="F133" s="2">
        <f>COUNTA(F5:F130)</f>
        <v>104</v>
      </c>
      <c r="H133" s="1"/>
      <c r="I133" s="1"/>
      <c r="J133" s="1"/>
      <c r="K133" s="1"/>
      <c r="L133" s="1"/>
      <c r="M133" s="1"/>
      <c r="N133" s="48"/>
      <c r="O133" s="48"/>
      <c r="P133" s="91"/>
      <c r="Q133" s="48"/>
      <c r="R133" s="65"/>
      <c r="S133" s="65"/>
      <c r="T133" s="48"/>
    </row>
    <row r="134" spans="14:83" ht="13.5" thickBot="1">
      <c r="N134" s="1" t="s">
        <v>152</v>
      </c>
      <c r="Q134" s="38">
        <f>SUM(Q5:Q130)</f>
        <v>493</v>
      </c>
      <c r="R134" s="38">
        <f aca="true" t="shared" si="12" ref="R134:CE134">SUM(R5:R130)</f>
        <v>813</v>
      </c>
      <c r="S134" s="38">
        <f>SUM(S5:S130)</f>
        <v>945</v>
      </c>
      <c r="T134" s="38">
        <f t="shared" si="12"/>
        <v>246</v>
      </c>
      <c r="U134" s="38">
        <f t="shared" si="12"/>
        <v>503</v>
      </c>
      <c r="V134" s="38">
        <f>SUM(V5:V130)</f>
        <v>630</v>
      </c>
      <c r="W134" s="38">
        <f t="shared" si="12"/>
        <v>640</v>
      </c>
      <c r="X134" s="38">
        <f>SUM(X5:X130)</f>
        <v>479</v>
      </c>
      <c r="Y134" s="38">
        <f>SUM(Y5:Y130)</f>
        <v>259</v>
      </c>
      <c r="Z134" s="38">
        <f t="shared" si="12"/>
        <v>739</v>
      </c>
      <c r="AA134" s="38">
        <f t="shared" si="12"/>
        <v>408</v>
      </c>
      <c r="AB134" s="38">
        <f t="shared" si="12"/>
        <v>543</v>
      </c>
      <c r="AC134" s="38">
        <f>SUM(AC5:AC130)</f>
        <v>1029</v>
      </c>
      <c r="AD134" s="38">
        <f t="shared" si="12"/>
        <v>647</v>
      </c>
      <c r="AE134" s="38">
        <f t="shared" si="12"/>
        <v>946</v>
      </c>
      <c r="AF134" s="38">
        <f t="shared" si="12"/>
        <v>1121</v>
      </c>
      <c r="AG134" s="38">
        <f>SUM(AG5:AG130)</f>
        <v>146</v>
      </c>
      <c r="AH134" s="38">
        <f>SUM(AH5:AH130)</f>
        <v>163</v>
      </c>
      <c r="AI134" s="38">
        <f t="shared" si="12"/>
        <v>531</v>
      </c>
      <c r="AJ134" s="38">
        <f t="shared" si="12"/>
        <v>566</v>
      </c>
      <c r="AK134" s="38">
        <f aca="true" t="shared" si="13" ref="AK134:AP134">SUM(AK5:AK130)</f>
        <v>911</v>
      </c>
      <c r="AL134" s="38">
        <f t="shared" si="13"/>
        <v>376</v>
      </c>
      <c r="AM134" s="38">
        <f t="shared" si="13"/>
        <v>808</v>
      </c>
      <c r="AN134" s="38">
        <f t="shared" si="13"/>
        <v>1000</v>
      </c>
      <c r="AO134" s="38">
        <f t="shared" si="13"/>
        <v>220</v>
      </c>
      <c r="AP134" s="38">
        <f t="shared" si="13"/>
        <v>352</v>
      </c>
      <c r="AQ134" s="38">
        <f t="shared" si="12"/>
        <v>380</v>
      </c>
      <c r="AR134" s="38">
        <f>SUM(AR5:AR130)</f>
        <v>341</v>
      </c>
      <c r="AS134" s="38">
        <f>SUM(AS5:AS130)</f>
        <v>467</v>
      </c>
      <c r="AT134" s="38">
        <f>SUM(AT5:AT130)</f>
        <v>672</v>
      </c>
      <c r="AU134" s="38">
        <f t="shared" si="12"/>
        <v>868</v>
      </c>
      <c r="AV134" s="38">
        <f>SUM(AV5:AV130)</f>
        <v>465</v>
      </c>
      <c r="AW134" s="38">
        <f t="shared" si="12"/>
        <v>1140</v>
      </c>
      <c r="AX134" s="38">
        <f>SUM(AX5:AX130)</f>
        <v>1283</v>
      </c>
      <c r="AY134" s="38">
        <f t="shared" si="12"/>
        <v>786</v>
      </c>
      <c r="AZ134" s="38">
        <f t="shared" si="12"/>
        <v>988</v>
      </c>
      <c r="BA134" s="38">
        <f t="shared" si="12"/>
        <v>385</v>
      </c>
      <c r="BB134" s="38">
        <f t="shared" si="12"/>
        <v>1446</v>
      </c>
      <c r="BC134" s="38">
        <f t="shared" si="12"/>
        <v>244</v>
      </c>
      <c r="BD134" s="38">
        <f t="shared" si="12"/>
        <v>676</v>
      </c>
      <c r="BE134" s="38">
        <f>SUM(BE5:BE130)</f>
        <v>287</v>
      </c>
      <c r="BF134" s="38">
        <f t="shared" si="12"/>
        <v>238</v>
      </c>
      <c r="BG134" s="38">
        <f>SUM(BG5:BG130)</f>
        <v>261</v>
      </c>
      <c r="BH134" s="38">
        <f>SUM(BH5:BH130)</f>
        <v>341</v>
      </c>
      <c r="BI134" s="38">
        <f>SUM(BI5:BI130)</f>
        <v>937</v>
      </c>
      <c r="BJ134" s="38">
        <f t="shared" si="12"/>
        <v>469</v>
      </c>
      <c r="BK134" s="38">
        <f>SUM(BK5:BK130)</f>
        <v>1174</v>
      </c>
      <c r="BL134" s="38">
        <f t="shared" si="12"/>
        <v>557</v>
      </c>
      <c r="BM134" s="38">
        <f>SUM(BM5:BM130)</f>
        <v>198</v>
      </c>
      <c r="BN134" s="38">
        <f>SUM(BN5:BN130)</f>
        <v>603</v>
      </c>
      <c r="BO134" s="38">
        <f t="shared" si="12"/>
        <v>470</v>
      </c>
      <c r="BP134" s="38">
        <f>SUM(BP5:BP130)</f>
        <v>1151</v>
      </c>
      <c r="BQ134" s="38">
        <f>SUM(BQ5:BQ130)</f>
        <v>1005</v>
      </c>
      <c r="BR134" s="38">
        <f>SUM(BR5:BR130)</f>
        <v>337</v>
      </c>
      <c r="BS134" s="38">
        <f t="shared" si="12"/>
        <v>408</v>
      </c>
      <c r="BT134" s="38">
        <f t="shared" si="12"/>
        <v>495</v>
      </c>
      <c r="BU134" s="38">
        <f>SUM(BU5:BU130)</f>
        <v>575</v>
      </c>
      <c r="BV134" s="38">
        <f>SUM(BV5:BV130)</f>
        <v>440</v>
      </c>
      <c r="BW134" s="38">
        <f t="shared" si="12"/>
        <v>553</v>
      </c>
      <c r="BX134" s="38">
        <f>SUM(BX5:BX130)</f>
        <v>626</v>
      </c>
      <c r="BY134" s="38">
        <f t="shared" si="12"/>
        <v>503</v>
      </c>
      <c r="BZ134" s="38">
        <f t="shared" si="12"/>
        <v>701</v>
      </c>
      <c r="CA134" s="38">
        <f t="shared" si="12"/>
        <v>235</v>
      </c>
      <c r="CB134" s="38">
        <f>SUM(CB5:CB130)</f>
        <v>309</v>
      </c>
      <c r="CC134" s="38">
        <f t="shared" si="12"/>
        <v>439</v>
      </c>
      <c r="CD134" s="38">
        <f t="shared" si="12"/>
        <v>1234</v>
      </c>
      <c r="CE134" s="38">
        <f t="shared" si="12"/>
        <v>65</v>
      </c>
    </row>
    <row r="135" spans="14:83" ht="13.5" thickBot="1">
      <c r="N135" s="1" t="s">
        <v>151</v>
      </c>
      <c r="Q135" s="38">
        <f>COUNTIF(Q5:Q130,"&gt;0")</f>
        <v>23</v>
      </c>
      <c r="R135" s="38">
        <f aca="true" t="shared" si="14" ref="R135:CE135">COUNTIF(R5:R130,"&gt;0")</f>
        <v>38</v>
      </c>
      <c r="S135" s="38">
        <f>COUNTIF(S5:S130,"&gt;0")</f>
        <v>28</v>
      </c>
      <c r="T135" s="38">
        <f t="shared" si="14"/>
        <v>21</v>
      </c>
      <c r="U135" s="38">
        <f t="shared" si="14"/>
        <v>26</v>
      </c>
      <c r="V135" s="38">
        <f>COUNTIF(V5:V130,"&gt;0")</f>
        <v>22</v>
      </c>
      <c r="W135" s="38">
        <f t="shared" si="14"/>
        <v>25</v>
      </c>
      <c r="X135" s="38">
        <f>COUNTIF(X5:X130,"&gt;0")</f>
        <v>28</v>
      </c>
      <c r="Y135" s="38">
        <f>COUNTIF(Y5:Y130,"&gt;0")</f>
        <v>20</v>
      </c>
      <c r="Z135" s="38">
        <f t="shared" si="14"/>
        <v>36</v>
      </c>
      <c r="AA135" s="38">
        <f t="shared" si="14"/>
        <v>11</v>
      </c>
      <c r="AB135" s="38">
        <f t="shared" si="14"/>
        <v>25</v>
      </c>
      <c r="AC135" s="38">
        <f>COUNTIF(AC5:AC130,"&gt;0")</f>
        <v>40</v>
      </c>
      <c r="AD135" s="38">
        <f t="shared" si="14"/>
        <v>31</v>
      </c>
      <c r="AE135" s="38">
        <f t="shared" si="14"/>
        <v>21</v>
      </c>
      <c r="AF135" s="38">
        <f t="shared" si="14"/>
        <v>28</v>
      </c>
      <c r="AG135" s="38">
        <f>COUNTIF(AG5:AG130,"&gt;0")</f>
        <v>17</v>
      </c>
      <c r="AH135" s="38">
        <f>COUNTIF(AH5:AH130,"&gt;0")</f>
        <v>20</v>
      </c>
      <c r="AI135" s="38">
        <f t="shared" si="14"/>
        <v>18</v>
      </c>
      <c r="AJ135" s="38">
        <f t="shared" si="14"/>
        <v>23</v>
      </c>
      <c r="AK135" s="38">
        <f aca="true" t="shared" si="15" ref="AK135:AP135">COUNTIF(AK5:AK130,"&gt;0")</f>
        <v>29</v>
      </c>
      <c r="AL135" s="38">
        <f t="shared" si="15"/>
        <v>24</v>
      </c>
      <c r="AM135" s="38">
        <f t="shared" si="15"/>
        <v>45</v>
      </c>
      <c r="AN135" s="38">
        <f t="shared" si="15"/>
        <v>26</v>
      </c>
      <c r="AO135" s="38">
        <f t="shared" si="15"/>
        <v>28</v>
      </c>
      <c r="AP135" s="38">
        <f t="shared" si="15"/>
        <v>31</v>
      </c>
      <c r="AQ135" s="38">
        <f t="shared" si="14"/>
        <v>23</v>
      </c>
      <c r="AR135" s="38">
        <f>COUNTIF(AR5:AR130,"&gt;0")</f>
        <v>34</v>
      </c>
      <c r="AS135" s="38">
        <f>COUNTIF(AS5:AS130,"&gt;0")</f>
        <v>30</v>
      </c>
      <c r="AT135" s="38">
        <f>COUNTIF(AT5:AT130,"&gt;0")</f>
        <v>36</v>
      </c>
      <c r="AU135" s="38">
        <f t="shared" si="14"/>
        <v>34</v>
      </c>
      <c r="AV135" s="38">
        <f>COUNTIF(AV5:AV130,"&gt;0")</f>
        <v>32</v>
      </c>
      <c r="AW135" s="38">
        <f t="shared" si="14"/>
        <v>40</v>
      </c>
      <c r="AX135" s="38">
        <f>COUNTIF(AX5:AX130,"&gt;0")</f>
        <v>39</v>
      </c>
      <c r="AY135" s="38">
        <f t="shared" si="14"/>
        <v>34</v>
      </c>
      <c r="AZ135" s="38">
        <f t="shared" si="14"/>
        <v>30</v>
      </c>
      <c r="BA135" s="38">
        <f t="shared" si="14"/>
        <v>18</v>
      </c>
      <c r="BB135" s="38">
        <f t="shared" si="14"/>
        <v>33</v>
      </c>
      <c r="BC135" s="38">
        <f t="shared" si="14"/>
        <v>24</v>
      </c>
      <c r="BD135" s="38">
        <f t="shared" si="14"/>
        <v>35</v>
      </c>
      <c r="BE135" s="38">
        <f>COUNTIF(BE5:BE130,"&gt;0")</f>
        <v>19</v>
      </c>
      <c r="BF135" s="38">
        <f t="shared" si="14"/>
        <v>25</v>
      </c>
      <c r="BG135" s="38">
        <f>COUNTIF(BG5:BG130,"&gt;0")</f>
        <v>24</v>
      </c>
      <c r="BH135" s="38">
        <f>COUNTIF(BH5:BH130,"&gt;0")</f>
        <v>22</v>
      </c>
      <c r="BI135" s="38">
        <f>COUNTIF(BI5:BI130,"&gt;0")</f>
        <v>19</v>
      </c>
      <c r="BJ135" s="38">
        <f t="shared" si="14"/>
        <v>21</v>
      </c>
      <c r="BK135" s="38">
        <f>COUNTIF(BK5:BK130,"&gt;0")</f>
        <v>22</v>
      </c>
      <c r="BL135" s="38">
        <f t="shared" si="14"/>
        <v>20</v>
      </c>
      <c r="BM135" s="38">
        <f>COUNTIF(BM5:BM130,"&gt;0")</f>
        <v>13</v>
      </c>
      <c r="BN135" s="38">
        <f>COUNTIF(BN5:BN130,"&gt;0")</f>
        <v>32</v>
      </c>
      <c r="BO135" s="38">
        <f t="shared" si="14"/>
        <v>24</v>
      </c>
      <c r="BP135" s="38">
        <f>COUNTIF(BP5:BP130,"&gt;0")</f>
        <v>21</v>
      </c>
      <c r="BQ135" s="38">
        <f>COUNTIF(BQ5:BQ130,"&gt;0")</f>
        <v>28</v>
      </c>
      <c r="BR135" s="38">
        <f>COUNTIF(BR5:BR130,"&gt;0")</f>
        <v>15</v>
      </c>
      <c r="BS135" s="38">
        <f t="shared" si="14"/>
        <v>24</v>
      </c>
      <c r="BT135" s="38">
        <f t="shared" si="14"/>
        <v>23</v>
      </c>
      <c r="BU135" s="38">
        <f>COUNTIF(BU5:BU130,"&gt;0")</f>
        <v>20</v>
      </c>
      <c r="BV135" s="38">
        <f>COUNTIF(BV5:BV130,"&gt;0")</f>
        <v>23</v>
      </c>
      <c r="BW135" s="38">
        <f t="shared" si="14"/>
        <v>24</v>
      </c>
      <c r="BX135" s="38">
        <f>COUNTIF(BX5:BX130,"&gt;0")</f>
        <v>29</v>
      </c>
      <c r="BY135" s="38">
        <f t="shared" si="14"/>
        <v>30</v>
      </c>
      <c r="BZ135" s="38">
        <f t="shared" si="14"/>
        <v>35</v>
      </c>
      <c r="CA135" s="38">
        <f t="shared" si="14"/>
        <v>15</v>
      </c>
      <c r="CB135" s="38">
        <f>COUNTIF(CB5:CB130,"&gt;0")</f>
        <v>20</v>
      </c>
      <c r="CC135" s="38">
        <f t="shared" si="14"/>
        <v>23</v>
      </c>
      <c r="CD135" s="38">
        <f t="shared" si="14"/>
        <v>28</v>
      </c>
      <c r="CE135" s="38">
        <f t="shared" si="14"/>
        <v>13</v>
      </c>
    </row>
    <row r="136" ht="12.75"/>
    <row r="137" ht="12.75"/>
    <row r="138" ht="12.75"/>
    <row r="139" ht="12.75"/>
    <row r="141" ht="12.75"/>
    <row r="142" ht="12.75"/>
  </sheetData>
  <conditionalFormatting sqref="P5:P133">
    <cfRule type="cellIs" priority="1" dxfId="0" operator="equal" stopIfTrue="1">
      <formula>""</formula>
    </cfRule>
  </conditionalFormatting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3"/>
  <sheetViews>
    <sheetView workbookViewId="0" topLeftCell="A1">
      <pane xSplit="1" ySplit="4" topLeftCell="B1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98" sqref="J98"/>
    </sheetView>
  </sheetViews>
  <sheetFormatPr defaultColWidth="5.7109375" defaultRowHeight="12.75"/>
  <cols>
    <col min="1" max="1" width="16.00390625" style="1" bestFit="1" customWidth="1"/>
    <col min="2" max="3" width="6.57421875" style="1" customWidth="1"/>
    <col min="4" max="4" width="6.57421875" style="0" customWidth="1"/>
    <col min="5" max="5" width="13.00390625" style="0" customWidth="1"/>
    <col min="6" max="6" width="13.140625" style="0" customWidth="1"/>
    <col min="7" max="7" width="6.57421875" style="0" customWidth="1"/>
    <col min="8" max="8" width="6.57421875" style="0" bestFit="1" customWidth="1"/>
  </cols>
  <sheetData>
    <row r="1" ht="12.75">
      <c r="A1" s="1" t="s">
        <v>84</v>
      </c>
    </row>
    <row r="2" spans="1:7" s="4" customFormat="1" ht="105.75" customHeight="1">
      <c r="A2" s="3"/>
      <c r="B2" s="29" t="s">
        <v>266</v>
      </c>
      <c r="C2" s="29" t="s">
        <v>267</v>
      </c>
      <c r="D2" s="29" t="s">
        <v>268</v>
      </c>
      <c r="E2" s="31" t="s">
        <v>129</v>
      </c>
      <c r="F2" s="31" t="s">
        <v>128</v>
      </c>
      <c r="G2" s="8"/>
    </row>
    <row r="3" spans="1:7" s="6" customFormat="1" ht="12.75">
      <c r="A3" s="5"/>
      <c r="B3" s="5"/>
      <c r="C3" s="5"/>
      <c r="D3" s="7"/>
      <c r="E3" s="26"/>
      <c r="F3" s="26"/>
      <c r="G3" s="9"/>
    </row>
    <row r="4" spans="1:39" ht="12.75">
      <c r="A4" s="13" t="s">
        <v>1</v>
      </c>
      <c r="B4" s="13">
        <v>592</v>
      </c>
      <c r="C4" s="88">
        <v>662</v>
      </c>
      <c r="D4" s="30">
        <f>Perustaulukko!M4</f>
        <v>664.6</v>
      </c>
      <c r="E4" s="14"/>
      <c r="F4" s="14"/>
      <c r="G4" s="17"/>
      <c r="H4" s="14"/>
      <c r="I4" s="14"/>
      <c r="J4" s="14"/>
      <c r="K4" s="15"/>
      <c r="L4" s="19"/>
      <c r="M4" s="13"/>
      <c r="N4" s="13"/>
      <c r="O4" s="13"/>
      <c r="P4" s="16"/>
      <c r="Q4" s="16"/>
      <c r="R4" s="16"/>
      <c r="S4" s="16"/>
      <c r="T4" s="16"/>
      <c r="U4" s="16"/>
      <c r="V4" s="16"/>
      <c r="W4" s="16"/>
      <c r="X4" s="16"/>
      <c r="Y4" s="15"/>
      <c r="Z4" s="15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8"/>
    </row>
    <row r="5" spans="1:39" ht="12.75">
      <c r="A5" s="60" t="s">
        <v>201</v>
      </c>
      <c r="B5" s="62">
        <v>0</v>
      </c>
      <c r="C5" s="62">
        <v>0</v>
      </c>
      <c r="D5" s="11">
        <f>Perustaulukko!M5</f>
        <v>0</v>
      </c>
      <c r="E5" s="32">
        <f>IF(C5&gt;0,(D5/C5)*100,"")</f>
      </c>
      <c r="F5" s="32">
        <f>IF(B5&gt;0,(D5/B5)*100,"")</f>
      </c>
      <c r="G5" s="61"/>
      <c r="H5" s="56"/>
      <c r="I5" s="56"/>
      <c r="J5" s="56"/>
      <c r="K5" s="60"/>
      <c r="L5" s="57"/>
      <c r="M5" s="55"/>
      <c r="N5" s="55"/>
      <c r="O5" s="55"/>
      <c r="P5" s="59"/>
      <c r="Q5" s="59"/>
      <c r="R5" s="59"/>
      <c r="S5" s="59"/>
      <c r="T5" s="59"/>
      <c r="U5" s="59"/>
      <c r="V5" s="59"/>
      <c r="W5" s="59"/>
      <c r="X5" s="59"/>
      <c r="Y5" s="48"/>
      <c r="Z5" s="48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8"/>
    </row>
    <row r="6" spans="1:39" ht="12.75">
      <c r="A6" s="60" t="s">
        <v>212</v>
      </c>
      <c r="B6" s="55">
        <v>0.35</v>
      </c>
      <c r="C6" s="62">
        <v>0.11</v>
      </c>
      <c r="D6" s="11">
        <f>Perustaulukko!M6</f>
        <v>0</v>
      </c>
      <c r="E6" s="32">
        <f>IF(C6&gt;0,(D6/C6)*100,"")</f>
        <v>0</v>
      </c>
      <c r="F6" s="32">
        <f>IF(B6&gt;0,(D6/B6)*100,"")</f>
        <v>0</v>
      </c>
      <c r="G6" s="61"/>
      <c r="H6" s="56"/>
      <c r="I6" s="56"/>
      <c r="J6" s="56"/>
      <c r="K6" s="60"/>
      <c r="L6" s="57"/>
      <c r="M6" s="55"/>
      <c r="N6" s="55"/>
      <c r="O6" s="55"/>
      <c r="P6" s="59"/>
      <c r="Q6" s="59"/>
      <c r="R6" s="59"/>
      <c r="S6" s="59"/>
      <c r="T6" s="59"/>
      <c r="U6" s="59"/>
      <c r="V6" s="59"/>
      <c r="W6" s="59"/>
      <c r="X6" s="59"/>
      <c r="Y6" s="48"/>
      <c r="Z6" s="48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8"/>
    </row>
    <row r="7" spans="1:39" ht="12.75">
      <c r="A7" s="60" t="s">
        <v>177</v>
      </c>
      <c r="B7" s="62">
        <v>0.32</v>
      </c>
      <c r="C7" s="62">
        <v>0.03</v>
      </c>
      <c r="D7" s="11">
        <f>Perustaulukko!M7</f>
        <v>0.2858862473668372</v>
      </c>
      <c r="E7" s="32">
        <f>IF(C7&gt;0,(D7/C7)*100,"")</f>
        <v>952.9541578894573</v>
      </c>
      <c r="F7" s="32">
        <f>IF(B7&gt;0,(D7/B7)*100,"")</f>
        <v>89.33945230213662</v>
      </c>
      <c r="G7" s="61"/>
      <c r="H7" s="56"/>
      <c r="I7" s="56"/>
      <c r="J7" s="56"/>
      <c r="K7" s="60"/>
      <c r="L7" s="57"/>
      <c r="M7" s="55"/>
      <c r="N7" s="55"/>
      <c r="O7" s="55"/>
      <c r="P7" s="59"/>
      <c r="Q7" s="59"/>
      <c r="R7" s="59"/>
      <c r="S7" s="59"/>
      <c r="T7" s="59"/>
      <c r="U7" s="59"/>
      <c r="V7" s="59"/>
      <c r="W7" s="59"/>
      <c r="X7" s="59"/>
      <c r="Y7" s="48"/>
      <c r="Z7" s="48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8"/>
    </row>
    <row r="8" spans="1:11" ht="12.75">
      <c r="A8" s="1" t="s">
        <v>2</v>
      </c>
      <c r="B8" s="12">
        <v>3.45</v>
      </c>
      <c r="C8" s="12">
        <v>0.51</v>
      </c>
      <c r="D8" s="11">
        <f>Perustaulukko!M8</f>
        <v>1.0532651218778213</v>
      </c>
      <c r="E8" s="32">
        <f>IF(C8&gt;0,(D8/C8)*100,"")</f>
        <v>206.52257291721986</v>
      </c>
      <c r="F8" s="32">
        <f>IF(B8&gt;0,(D8/B8)*100,"")</f>
        <v>30.529423822545542</v>
      </c>
      <c r="G8" s="10"/>
      <c r="K8" s="1"/>
    </row>
    <row r="9" spans="1:11" ht="12.75">
      <c r="A9" s="1" t="s">
        <v>3</v>
      </c>
      <c r="B9" s="12">
        <v>9.42</v>
      </c>
      <c r="C9" s="12">
        <v>5.27</v>
      </c>
      <c r="D9" s="11">
        <f>Perustaulukko!M9</f>
        <v>6.364730665061691</v>
      </c>
      <c r="E9" s="32">
        <f aca="true" t="shared" si="0" ref="E9:E103">IF(C9&gt;0,(D9/C9)*100,"")</f>
        <v>120.77287789490876</v>
      </c>
      <c r="F9" s="32">
        <f aca="true" t="shared" si="1" ref="F9:F103">IF(B9&gt;0,(D9/B9)*100,"")</f>
        <v>67.5661429412069</v>
      </c>
      <c r="G9" s="10"/>
      <c r="K9" s="1"/>
    </row>
    <row r="10" spans="1:11" ht="12.75">
      <c r="A10" s="1" t="s">
        <v>4</v>
      </c>
      <c r="B10" s="12">
        <v>6.83</v>
      </c>
      <c r="C10" s="12">
        <v>0.98</v>
      </c>
      <c r="D10" s="11">
        <f>Perustaulukko!M10</f>
        <v>3.5359614805898283</v>
      </c>
      <c r="E10" s="32">
        <f t="shared" si="0"/>
        <v>360.8123959785539</v>
      </c>
      <c r="F10" s="32">
        <f t="shared" si="1"/>
        <v>51.771031926644625</v>
      </c>
      <c r="G10" s="10"/>
      <c r="K10" s="1"/>
    </row>
    <row r="11" spans="1:11" ht="12.75">
      <c r="A11" s="1" t="s">
        <v>239</v>
      </c>
      <c r="B11" s="12">
        <v>0</v>
      </c>
      <c r="C11" s="12">
        <v>0</v>
      </c>
      <c r="D11" s="11">
        <f>Perustaulukko!M11</f>
        <v>0</v>
      </c>
      <c r="E11" s="32">
        <f aca="true" t="shared" si="2" ref="E11:E16">IF(C11&gt;0,(D11/C11)*100,"")</f>
      </c>
      <c r="F11" s="32">
        <f aca="true" t="shared" si="3" ref="F11:F16">IF(B11&gt;0,(D11/B11)*100,"")</f>
      </c>
      <c r="G11" s="10"/>
      <c r="K11" s="1"/>
    </row>
    <row r="12" spans="1:11" ht="12.75">
      <c r="A12" s="1" t="s">
        <v>255</v>
      </c>
      <c r="B12" s="12">
        <v>0</v>
      </c>
      <c r="C12" s="12">
        <v>0</v>
      </c>
      <c r="D12" s="11">
        <f>Perustaulukko!M12</f>
        <v>0.10532651218778212</v>
      </c>
      <c r="E12" s="32">
        <f t="shared" si="2"/>
      </c>
      <c r="F12" s="32">
        <f t="shared" si="3"/>
      </c>
      <c r="G12" s="10"/>
      <c r="K12" s="1"/>
    </row>
    <row r="13" spans="1:11" ht="12.75">
      <c r="A13" s="1" t="s">
        <v>238</v>
      </c>
      <c r="B13" s="12">
        <v>0</v>
      </c>
      <c r="C13" s="12">
        <v>0</v>
      </c>
      <c r="D13" s="11">
        <f>Perustaulukko!M13</f>
        <v>0.18055973517905508</v>
      </c>
      <c r="E13" s="32">
        <f t="shared" si="2"/>
      </c>
      <c r="F13" s="32">
        <f t="shared" si="3"/>
      </c>
      <c r="G13" s="10"/>
      <c r="K13" s="1"/>
    </row>
    <row r="14" spans="1:11" ht="12.75">
      <c r="A14" s="1" t="s">
        <v>165</v>
      </c>
      <c r="B14" s="12">
        <v>3.18</v>
      </c>
      <c r="C14" s="12">
        <v>0</v>
      </c>
      <c r="D14" s="11">
        <f>Perustaulukko!M14</f>
        <v>0.3761661149563647</v>
      </c>
      <c r="E14" s="32">
        <f t="shared" si="2"/>
      </c>
      <c r="F14" s="32">
        <f t="shared" si="3"/>
        <v>11.829123111835367</v>
      </c>
      <c r="G14" s="10"/>
      <c r="K14" s="52"/>
    </row>
    <row r="15" spans="1:11" ht="12.75">
      <c r="A15" s="1" t="s">
        <v>203</v>
      </c>
      <c r="B15" s="12">
        <v>0</v>
      </c>
      <c r="C15" s="12">
        <v>0</v>
      </c>
      <c r="D15" s="11">
        <f>Perustaulukko!M15</f>
        <v>0</v>
      </c>
      <c r="E15" s="32">
        <f t="shared" si="2"/>
      </c>
      <c r="F15" s="32">
        <f t="shared" si="3"/>
      </c>
      <c r="G15" s="10"/>
      <c r="K15" s="52"/>
    </row>
    <row r="16" spans="1:11" ht="12.75">
      <c r="A16" s="1" t="s">
        <v>170</v>
      </c>
      <c r="B16" s="12">
        <v>0.95</v>
      </c>
      <c r="C16" s="12">
        <v>0.02</v>
      </c>
      <c r="D16" s="11">
        <f>Perustaulukko!M16</f>
        <v>0.015046644598254588</v>
      </c>
      <c r="E16" s="32">
        <f t="shared" si="2"/>
        <v>75.23322299127294</v>
      </c>
      <c r="F16" s="32">
        <f t="shared" si="3"/>
        <v>1.5838573261320619</v>
      </c>
      <c r="G16" s="10"/>
      <c r="K16" s="52"/>
    </row>
    <row r="17" spans="1:11" ht="12.75">
      <c r="A17" s="1" t="s">
        <v>5</v>
      </c>
      <c r="B17" s="12">
        <v>16.26</v>
      </c>
      <c r="C17" s="12">
        <v>29.19</v>
      </c>
      <c r="D17" s="11">
        <f>Perustaulukko!M17</f>
        <v>15.076737887451097</v>
      </c>
      <c r="E17" s="32">
        <f t="shared" si="0"/>
        <v>51.65035247499519</v>
      </c>
      <c r="F17" s="32">
        <f t="shared" si="1"/>
        <v>92.72286523647661</v>
      </c>
      <c r="G17" s="10"/>
      <c r="K17" s="52"/>
    </row>
    <row r="18" spans="1:11" ht="12.75">
      <c r="A18" s="1" t="s">
        <v>204</v>
      </c>
      <c r="B18" s="12">
        <v>0</v>
      </c>
      <c r="C18" s="12">
        <v>0</v>
      </c>
      <c r="D18" s="11">
        <f>Perustaulukko!M18</f>
        <v>0</v>
      </c>
      <c r="E18" s="32">
        <f>IF(C18&gt;0,(D18/C18)*100,"")</f>
      </c>
      <c r="F18" s="32">
        <f>IF(B18&gt;0,(D18/B18)*100,"")</f>
      </c>
      <c r="G18" s="10"/>
      <c r="K18" s="52"/>
    </row>
    <row r="19" spans="1:11" ht="12.75">
      <c r="A19" s="1" t="s">
        <v>111</v>
      </c>
      <c r="B19" s="12">
        <v>8.3</v>
      </c>
      <c r="C19" s="12">
        <v>10.72</v>
      </c>
      <c r="D19" s="11">
        <f>Perustaulukko!M19</f>
        <v>8.666867288594643</v>
      </c>
      <c r="E19" s="32">
        <f t="shared" si="0"/>
        <v>80.84764261748734</v>
      </c>
      <c r="F19" s="32">
        <f t="shared" si="1"/>
        <v>104.4200878143933</v>
      </c>
      <c r="G19" s="10"/>
      <c r="K19" s="1"/>
    </row>
    <row r="20" spans="1:11" ht="12.75">
      <c r="A20" s="1" t="s">
        <v>189</v>
      </c>
      <c r="B20" s="12">
        <v>0.02</v>
      </c>
      <c r="C20" s="12">
        <v>0.05</v>
      </c>
      <c r="D20" s="11">
        <f>Perustaulukko!M20</f>
        <v>0</v>
      </c>
      <c r="E20" s="32">
        <f>IF(C20&gt;0,(D20/C20)*100,"")</f>
        <v>0</v>
      </c>
      <c r="F20" s="32">
        <f>IF(B20&gt;0,(D20/B20)*100,"")</f>
        <v>0</v>
      </c>
      <c r="G20" s="10"/>
      <c r="K20" s="1"/>
    </row>
    <row r="21" spans="1:11" ht="12.75">
      <c r="A21" s="1" t="s">
        <v>205</v>
      </c>
      <c r="B21" s="12">
        <v>1.4</v>
      </c>
      <c r="C21" s="12">
        <v>0.03</v>
      </c>
      <c r="D21" s="11">
        <f>Perustaulukko!M21</f>
        <v>0</v>
      </c>
      <c r="E21" s="32">
        <f>IF(C21&gt;0,(D21/C21)*100,"")</f>
        <v>0</v>
      </c>
      <c r="F21" s="32">
        <f>IF(B21&gt;0,(D21/B21)*100,"")</f>
        <v>0</v>
      </c>
      <c r="G21" s="10"/>
      <c r="K21" s="1"/>
    </row>
    <row r="22" spans="1:11" ht="12.75">
      <c r="A22" s="1" t="s">
        <v>65</v>
      </c>
      <c r="B22" s="12">
        <v>38.95</v>
      </c>
      <c r="C22" s="12">
        <v>0.11</v>
      </c>
      <c r="D22" s="11">
        <f>Perustaulukko!M22</f>
        <v>0.9027986758952753</v>
      </c>
      <c r="E22" s="32">
        <f t="shared" si="0"/>
        <v>820.7260689957047</v>
      </c>
      <c r="F22" s="32">
        <f t="shared" si="1"/>
        <v>2.3178399894615542</v>
      </c>
      <c r="G22" s="10"/>
      <c r="K22" s="1"/>
    </row>
    <row r="23" spans="1:11" ht="12.75">
      <c r="A23" s="1" t="s">
        <v>206</v>
      </c>
      <c r="B23" s="12">
        <v>0.1</v>
      </c>
      <c r="C23" s="12">
        <v>0.08</v>
      </c>
      <c r="D23" s="11">
        <f>Perustaulukko!M23</f>
        <v>0</v>
      </c>
      <c r="E23" s="32">
        <f>IF(C23&gt;0,(D23/C23)*100,"")</f>
        <v>0</v>
      </c>
      <c r="F23" s="32">
        <f>IF(B23&gt;0,(D23/B23)*100,"")</f>
        <v>0</v>
      </c>
      <c r="G23" s="10"/>
      <c r="K23" s="1"/>
    </row>
    <row r="24" spans="1:11" ht="12.75">
      <c r="A24" s="1" t="s">
        <v>214</v>
      </c>
      <c r="B24" s="12">
        <v>0.08</v>
      </c>
      <c r="C24" s="12">
        <v>0</v>
      </c>
      <c r="D24" s="11">
        <f>Perustaulukko!M24</f>
        <v>0</v>
      </c>
      <c r="E24" s="32">
        <f>IF(C24&gt;0,(D24/C24)*100,"")</f>
      </c>
      <c r="F24" s="32">
        <f>IF(B24&gt;0,(D24/B24)*100,"")</f>
        <v>0</v>
      </c>
      <c r="G24" s="10"/>
      <c r="K24" s="1"/>
    </row>
    <row r="25" spans="1:11" ht="12.75">
      <c r="A25" s="1" t="s">
        <v>6</v>
      </c>
      <c r="B25" s="12">
        <v>12.78</v>
      </c>
      <c r="C25" s="12">
        <v>8.39</v>
      </c>
      <c r="D25" s="11">
        <f>Perustaulukko!M25</f>
        <v>9.313873006319591</v>
      </c>
      <c r="E25" s="32">
        <f t="shared" si="0"/>
        <v>111.01159721477462</v>
      </c>
      <c r="F25" s="32">
        <f t="shared" si="1"/>
        <v>72.87850552675737</v>
      </c>
      <c r="G25" s="10"/>
      <c r="K25" s="1"/>
    </row>
    <row r="26" spans="1:11" ht="12.75">
      <c r="A26" s="1" t="s">
        <v>87</v>
      </c>
      <c r="B26" s="12">
        <v>0.27</v>
      </c>
      <c r="C26" s="12">
        <v>0.2</v>
      </c>
      <c r="D26" s="11">
        <f>Perustaulukko!M26</f>
        <v>0.4965392717424014</v>
      </c>
      <c r="E26" s="32">
        <f t="shared" si="0"/>
        <v>248.2696358712007</v>
      </c>
      <c r="F26" s="32">
        <f t="shared" si="1"/>
        <v>183.90343397866718</v>
      </c>
      <c r="G26" s="10"/>
      <c r="K26" s="1"/>
    </row>
    <row r="27" spans="1:11" ht="12.75">
      <c r="A27" s="1" t="s">
        <v>66</v>
      </c>
      <c r="B27" s="12">
        <v>0.1</v>
      </c>
      <c r="C27" s="12">
        <v>0.05</v>
      </c>
      <c r="D27" s="11">
        <f>Perustaulukko!M27</f>
        <v>0.33102618116160093</v>
      </c>
      <c r="E27" s="32">
        <f t="shared" si="0"/>
        <v>662.0523623232018</v>
      </c>
      <c r="F27" s="32">
        <f t="shared" si="1"/>
        <v>331.0261811616009</v>
      </c>
      <c r="G27" s="10"/>
      <c r="K27" s="1"/>
    </row>
    <row r="28" spans="1:11" ht="12.75">
      <c r="A28" s="1" t="s">
        <v>7</v>
      </c>
      <c r="B28" s="12">
        <v>44.05</v>
      </c>
      <c r="C28" s="12">
        <v>43.92</v>
      </c>
      <c r="D28" s="11">
        <f>Perustaulukko!M28</f>
        <v>25.2482696358712</v>
      </c>
      <c r="E28" s="32">
        <f t="shared" si="0"/>
        <v>57.4869527228397</v>
      </c>
      <c r="F28" s="32">
        <f t="shared" si="1"/>
        <v>57.31729769777798</v>
      </c>
      <c r="G28" s="10"/>
      <c r="K28" s="1"/>
    </row>
    <row r="29" spans="1:11" ht="12.75">
      <c r="A29" s="1" t="s">
        <v>8</v>
      </c>
      <c r="B29" s="12">
        <v>1.81</v>
      </c>
      <c r="C29" s="12">
        <v>2.1</v>
      </c>
      <c r="D29" s="11">
        <f>Perustaulukko!M29</f>
        <v>1.0683117664760757</v>
      </c>
      <c r="E29" s="32">
        <f t="shared" si="0"/>
        <v>50.871988879813124</v>
      </c>
      <c r="F29" s="32">
        <f t="shared" si="1"/>
        <v>59.02274952906495</v>
      </c>
      <c r="G29" s="10"/>
      <c r="K29" s="1"/>
    </row>
    <row r="30" spans="1:11" ht="12.75">
      <c r="A30" s="1" t="s">
        <v>9</v>
      </c>
      <c r="B30" s="12">
        <v>0.14</v>
      </c>
      <c r="C30" s="12">
        <v>0.21</v>
      </c>
      <c r="D30" s="11">
        <f>Perustaulukko!M30</f>
        <v>0.22569966897381882</v>
      </c>
      <c r="E30" s="32">
        <f t="shared" si="0"/>
        <v>107.47603284467564</v>
      </c>
      <c r="F30" s="32">
        <f t="shared" si="1"/>
        <v>161.21404926701345</v>
      </c>
      <c r="G30" s="10"/>
      <c r="K30" s="1"/>
    </row>
    <row r="31" spans="1:11" ht="12.75">
      <c r="A31" s="1" t="s">
        <v>10</v>
      </c>
      <c r="B31" s="12">
        <v>0.39</v>
      </c>
      <c r="C31" s="12">
        <v>0.42</v>
      </c>
      <c r="D31" s="11">
        <f>Perustaulukko!M31</f>
        <v>0.3912127595546193</v>
      </c>
      <c r="E31" s="32">
        <f t="shared" si="0"/>
        <v>93.14589513205223</v>
      </c>
      <c r="F31" s="32">
        <f t="shared" si="1"/>
        <v>100.31096398836392</v>
      </c>
      <c r="G31" s="10"/>
      <c r="K31" s="1"/>
    </row>
    <row r="32" spans="1:11" ht="12.75">
      <c r="A32" s="1" t="s">
        <v>174</v>
      </c>
      <c r="B32" s="12">
        <v>0.03</v>
      </c>
      <c r="C32" s="12">
        <v>0</v>
      </c>
      <c r="D32" s="11">
        <f>Perustaulukko!M32</f>
        <v>0.015046644598254588</v>
      </c>
      <c r="E32" s="32">
        <f>IF(C32&gt;0,(D32/C32)*100,"")</f>
      </c>
      <c r="F32" s="32">
        <f>IF(B32&gt;0,(D32/B32)*100,"")</f>
        <v>50.15548199418196</v>
      </c>
      <c r="G32" s="10"/>
      <c r="K32" s="1"/>
    </row>
    <row r="33" spans="1:11" ht="12.75">
      <c r="A33" s="1" t="s">
        <v>11</v>
      </c>
      <c r="B33" s="12">
        <v>0.05</v>
      </c>
      <c r="C33" s="12">
        <v>0.03</v>
      </c>
      <c r="D33" s="11">
        <f>Perustaulukko!M33</f>
        <v>0.10532651218778212</v>
      </c>
      <c r="E33" s="32">
        <f t="shared" si="0"/>
        <v>351.0883739592737</v>
      </c>
      <c r="F33" s="32">
        <f t="shared" si="1"/>
        <v>210.6530243755642</v>
      </c>
      <c r="G33" s="10"/>
      <c r="K33" s="1"/>
    </row>
    <row r="34" spans="1:11" ht="12.75">
      <c r="A34" s="1" t="s">
        <v>75</v>
      </c>
      <c r="B34" s="12">
        <v>0.02</v>
      </c>
      <c r="C34" s="12">
        <v>0.02</v>
      </c>
      <c r="D34" s="11">
        <f>Perustaulukko!M34</f>
        <v>0</v>
      </c>
      <c r="E34" s="32">
        <f t="shared" si="0"/>
        <v>0</v>
      </c>
      <c r="F34" s="32">
        <f t="shared" si="1"/>
        <v>0</v>
      </c>
      <c r="G34" s="10"/>
      <c r="K34" s="1"/>
    </row>
    <row r="35" spans="1:11" ht="12.75">
      <c r="A35" s="1" t="s">
        <v>12</v>
      </c>
      <c r="B35" s="12">
        <v>0.03</v>
      </c>
      <c r="C35" s="12">
        <v>0.05</v>
      </c>
      <c r="D35" s="11">
        <f>Perustaulukko!M35</f>
        <v>0</v>
      </c>
      <c r="E35" s="32">
        <f t="shared" si="0"/>
        <v>0</v>
      </c>
      <c r="F35" s="32">
        <f t="shared" si="1"/>
        <v>0</v>
      </c>
      <c r="G35" s="10"/>
      <c r="K35" s="1"/>
    </row>
    <row r="36" spans="1:11" ht="12.75">
      <c r="A36" s="1" t="s">
        <v>197</v>
      </c>
      <c r="B36" s="12">
        <v>0.02</v>
      </c>
      <c r="C36" s="12">
        <v>0.02</v>
      </c>
      <c r="D36" s="11">
        <f>Perustaulukko!M36</f>
        <v>0</v>
      </c>
      <c r="E36" s="32">
        <f>IF(C36&gt;0,(D36/C36)*100,"")</f>
        <v>0</v>
      </c>
      <c r="F36" s="32">
        <f>IF(B36&gt;0,(D36/B36)*100,"")</f>
        <v>0</v>
      </c>
      <c r="G36" s="10"/>
      <c r="K36" s="1"/>
    </row>
    <row r="37" spans="1:11" ht="12.75">
      <c r="A37" s="1" t="s">
        <v>99</v>
      </c>
      <c r="B37" s="12">
        <v>0.02</v>
      </c>
      <c r="C37" s="12">
        <v>0.05</v>
      </c>
      <c r="D37" s="11">
        <f>Perustaulukko!M37</f>
        <v>0.030093289196509176</v>
      </c>
      <c r="E37" s="32">
        <f t="shared" si="0"/>
        <v>60.18657839301835</v>
      </c>
      <c r="F37" s="32">
        <f t="shared" si="1"/>
        <v>150.46644598254588</v>
      </c>
      <c r="G37" s="10"/>
      <c r="K37" s="1"/>
    </row>
    <row r="38" spans="1:11" ht="12.75">
      <c r="A38" s="1" t="s">
        <v>179</v>
      </c>
      <c r="B38" s="12">
        <v>0</v>
      </c>
      <c r="C38" s="12">
        <v>0</v>
      </c>
      <c r="D38" s="11">
        <f>Perustaulukko!M38</f>
        <v>0</v>
      </c>
      <c r="E38" s="32">
        <f>IF(C38&gt;0,(D38/C38)*100,"")</f>
      </c>
      <c r="F38" s="32">
        <f>IF(B38&gt;0,(D38/B38)*100,"")</f>
      </c>
      <c r="G38" s="10"/>
      <c r="K38" s="1"/>
    </row>
    <row r="39" spans="1:11" ht="12.75">
      <c r="A39" s="1" t="s">
        <v>13</v>
      </c>
      <c r="B39" s="12">
        <v>0.3</v>
      </c>
      <c r="C39" s="12">
        <v>0.33</v>
      </c>
      <c r="D39" s="11">
        <f>Perustaulukko!M39</f>
        <v>0.255792958170328</v>
      </c>
      <c r="E39" s="32">
        <f t="shared" si="0"/>
        <v>77.51301762737212</v>
      </c>
      <c r="F39" s="32">
        <f t="shared" si="1"/>
        <v>85.26431939010934</v>
      </c>
      <c r="G39" s="10"/>
      <c r="H39" s="20"/>
      <c r="K39" s="1"/>
    </row>
    <row r="40" spans="1:11" ht="12.75">
      <c r="A40" s="1" t="s">
        <v>14</v>
      </c>
      <c r="B40" s="12">
        <v>0.96</v>
      </c>
      <c r="C40" s="12">
        <v>0.32</v>
      </c>
      <c r="D40" s="11">
        <f>Perustaulukko!M40</f>
        <v>0.19560637977730966</v>
      </c>
      <c r="E40" s="32">
        <f t="shared" si="0"/>
        <v>61.12699368040927</v>
      </c>
      <c r="F40" s="32">
        <f t="shared" si="1"/>
        <v>20.37566456013642</v>
      </c>
      <c r="G40" s="10"/>
      <c r="K40" s="1"/>
    </row>
    <row r="41" spans="1:11" ht="12.75">
      <c r="A41" s="1" t="s">
        <v>67</v>
      </c>
      <c r="B41" s="12">
        <v>0.08</v>
      </c>
      <c r="C41" s="12">
        <v>0.02</v>
      </c>
      <c r="D41" s="11">
        <f>Perustaulukko!M41</f>
        <v>0</v>
      </c>
      <c r="E41" s="32">
        <f t="shared" si="0"/>
        <v>0</v>
      </c>
      <c r="F41" s="32">
        <f t="shared" si="1"/>
        <v>0</v>
      </c>
      <c r="G41" s="10"/>
      <c r="K41" s="1"/>
    </row>
    <row r="42" spans="1:11" ht="12.75">
      <c r="A42" s="1" t="s">
        <v>138</v>
      </c>
      <c r="B42" s="12">
        <v>0.34</v>
      </c>
      <c r="C42" s="12">
        <v>0.24</v>
      </c>
      <c r="D42" s="11">
        <f>Perustaulukko!M42</f>
        <v>0</v>
      </c>
      <c r="E42" s="32">
        <f>IF(C42&gt;0,(D42/C42)*100,"")</f>
        <v>0</v>
      </c>
      <c r="F42" s="32">
        <f>IF(B42&gt;0,(D42/B42)*100,"")</f>
        <v>0</v>
      </c>
      <c r="G42" s="10"/>
      <c r="K42" s="1"/>
    </row>
    <row r="43" spans="1:11" ht="12.75">
      <c r="A43" s="1" t="s">
        <v>15</v>
      </c>
      <c r="B43" s="12">
        <v>1.88</v>
      </c>
      <c r="C43" s="12">
        <v>0.97</v>
      </c>
      <c r="D43" s="11">
        <f>Perustaulukko!M43</f>
        <v>0.6319590731266927</v>
      </c>
      <c r="E43" s="32">
        <f t="shared" si="0"/>
        <v>65.15041990996832</v>
      </c>
      <c r="F43" s="32">
        <f t="shared" si="1"/>
        <v>33.61484431524961</v>
      </c>
      <c r="G43" s="10"/>
      <c r="K43" s="1"/>
    </row>
    <row r="44" spans="1:11" ht="12.75">
      <c r="A44" s="1" t="s">
        <v>16</v>
      </c>
      <c r="B44" s="12">
        <v>0.78</v>
      </c>
      <c r="C44" s="12">
        <v>0</v>
      </c>
      <c r="D44" s="11">
        <f>Perustaulukko!M44</f>
        <v>0</v>
      </c>
      <c r="E44" s="32">
        <f t="shared" si="0"/>
      </c>
      <c r="F44" s="32">
        <f t="shared" si="1"/>
        <v>0</v>
      </c>
      <c r="G44" s="10"/>
      <c r="K44" s="1"/>
    </row>
    <row r="45" spans="1:11" ht="12.75">
      <c r="A45" s="1" t="s">
        <v>113</v>
      </c>
      <c r="B45" s="12">
        <v>0</v>
      </c>
      <c r="C45" s="12">
        <v>0</v>
      </c>
      <c r="D45" s="11">
        <f>Perustaulukko!M45</f>
        <v>0</v>
      </c>
      <c r="E45" s="32">
        <f t="shared" si="0"/>
      </c>
      <c r="F45" s="32">
        <f t="shared" si="1"/>
      </c>
      <c r="G45" s="10"/>
      <c r="K45" s="52"/>
    </row>
    <row r="46" spans="1:11" ht="12.75">
      <c r="A46" s="1" t="s">
        <v>144</v>
      </c>
      <c r="B46" s="12">
        <v>0.19</v>
      </c>
      <c r="C46" s="12">
        <v>0</v>
      </c>
      <c r="D46" s="11">
        <f>Perustaulukko!M47</f>
        <v>1.5046644598254588</v>
      </c>
      <c r="E46" s="32">
        <f>IF(C46&gt;0,(D46/C46)*100,"")</f>
      </c>
      <c r="F46" s="32">
        <f>IF(B46&gt;0,(D46/B46)*100,"")</f>
        <v>791.9286630660309</v>
      </c>
      <c r="G46" s="10"/>
      <c r="K46" s="1"/>
    </row>
    <row r="47" spans="1:11" ht="12.75">
      <c r="A47" s="1" t="s">
        <v>234</v>
      </c>
      <c r="B47" s="12">
        <v>0.85</v>
      </c>
      <c r="C47" s="12">
        <v>0.11</v>
      </c>
      <c r="D47" s="11">
        <f>Perustaulukko!M48</f>
        <v>0.030093289196509176</v>
      </c>
      <c r="E47" s="32">
        <f>IF(C47&gt;0,(D47/C47)*100,"")</f>
        <v>27.35753563319016</v>
      </c>
      <c r="F47" s="32">
        <f>IF(B47&gt;0,(D47/B47)*100,"")</f>
        <v>3.5403869642951973</v>
      </c>
      <c r="G47" s="10"/>
      <c r="K47" s="1"/>
    </row>
    <row r="48" spans="1:11" ht="12.75">
      <c r="A48" s="1" t="s">
        <v>213</v>
      </c>
      <c r="B48" s="12">
        <v>0</v>
      </c>
      <c r="C48" s="12">
        <v>0</v>
      </c>
      <c r="D48" s="11">
        <f>Perustaulukko!M49</f>
        <v>0</v>
      </c>
      <c r="E48" s="32">
        <f>IF(C48&gt;0,(D48/C48)*100,"")</f>
      </c>
      <c r="F48" s="32">
        <f>IF(B48&gt;0,(D48/B48)*100,"")</f>
      </c>
      <c r="G48" s="10"/>
      <c r="K48" s="1"/>
    </row>
    <row r="49" spans="1:11" ht="12.75">
      <c r="A49" s="1" t="s">
        <v>160</v>
      </c>
      <c r="B49" s="12">
        <v>0.17</v>
      </c>
      <c r="C49" s="12">
        <v>0</v>
      </c>
      <c r="D49" s="11">
        <f>Perustaulukko!M50</f>
        <v>0</v>
      </c>
      <c r="E49" s="32">
        <f>IF(C49&gt;0,(D49/C49)*100,"")</f>
      </c>
      <c r="F49" s="32">
        <f>IF(B49&gt;0,(D49/B49)*100,"")</f>
        <v>0</v>
      </c>
      <c r="G49" s="10"/>
      <c r="K49" s="1"/>
    </row>
    <row r="50" spans="1:11" ht="12.75">
      <c r="A50" s="1" t="s">
        <v>186</v>
      </c>
      <c r="B50" s="12">
        <v>0.61</v>
      </c>
      <c r="C50" s="12">
        <v>0.14</v>
      </c>
      <c r="D50" s="11">
        <f>Perustaulukko!M51</f>
        <v>0.04513993379476377</v>
      </c>
      <c r="E50" s="32">
        <f>IF(C50&gt;0,(D50/C50)*100,"")</f>
        <v>32.24280985340269</v>
      </c>
      <c r="F50" s="32">
        <f>IF(B50&gt;0,(D50/B50)*100,"")</f>
        <v>7.399989146682586</v>
      </c>
      <c r="G50" s="10"/>
      <c r="K50" s="1"/>
    </row>
    <row r="51" spans="1:11" ht="12.75">
      <c r="A51" s="1" t="s">
        <v>68</v>
      </c>
      <c r="B51" s="12">
        <v>6.42</v>
      </c>
      <c r="C51" s="12">
        <v>4.39</v>
      </c>
      <c r="D51" s="11">
        <f>Perustaulukko!M52</f>
        <v>5.612398435148962</v>
      </c>
      <c r="E51" s="32">
        <f t="shared" si="0"/>
        <v>127.84506685988524</v>
      </c>
      <c r="F51" s="32">
        <f t="shared" si="1"/>
        <v>87.4205363730368</v>
      </c>
      <c r="G51" s="10"/>
      <c r="K51" s="1"/>
    </row>
    <row r="52" spans="1:11" ht="12.75">
      <c r="A52" s="1" t="s">
        <v>17</v>
      </c>
      <c r="B52" s="12">
        <v>20.84</v>
      </c>
      <c r="C52" s="12">
        <v>25.14</v>
      </c>
      <c r="D52" s="11">
        <f>Perustaulukko!M53</f>
        <v>44.447788143244054</v>
      </c>
      <c r="E52" s="32">
        <f t="shared" si="0"/>
        <v>176.80106660001613</v>
      </c>
      <c r="F52" s="32">
        <f t="shared" si="1"/>
        <v>213.28113312497146</v>
      </c>
      <c r="G52" s="10"/>
      <c r="K52" s="1"/>
    </row>
    <row r="53" spans="1:11" ht="12.75">
      <c r="A53" s="1" t="s">
        <v>218</v>
      </c>
      <c r="B53" s="12">
        <v>0</v>
      </c>
      <c r="C53" s="12">
        <v>0</v>
      </c>
      <c r="D53" s="11">
        <f>Perustaulukko!M54</f>
        <v>0.015046644598254588</v>
      </c>
      <c r="E53" s="32">
        <f>IF(C53&gt;0,(D53/C53)*100,"")</f>
      </c>
      <c r="F53" s="32">
        <f>IF(B53&gt;0,(D53/B53)*100,"")</f>
      </c>
      <c r="G53" s="10"/>
      <c r="K53" s="1"/>
    </row>
    <row r="54" spans="1:11" ht="12.75">
      <c r="A54" s="1" t="s">
        <v>18</v>
      </c>
      <c r="B54" s="12">
        <v>2.91</v>
      </c>
      <c r="C54" s="12">
        <v>3.93</v>
      </c>
      <c r="D54" s="11">
        <f>Perustaulukko!M55</f>
        <v>4.348480288895576</v>
      </c>
      <c r="E54" s="32">
        <f t="shared" si="0"/>
        <v>110.64835340701211</v>
      </c>
      <c r="F54" s="32">
        <f t="shared" si="1"/>
        <v>149.4323123331813</v>
      </c>
      <c r="G54" s="10"/>
      <c r="K54" s="1"/>
    </row>
    <row r="55" spans="1:11" ht="12.75">
      <c r="A55" s="1" t="s">
        <v>86</v>
      </c>
      <c r="B55" s="12">
        <v>0</v>
      </c>
      <c r="C55" s="12">
        <v>0.02</v>
      </c>
      <c r="D55" s="11">
        <f>Perustaulukko!M56</f>
        <v>0</v>
      </c>
      <c r="E55" s="32">
        <f t="shared" si="0"/>
        <v>0</v>
      </c>
      <c r="F55" s="32">
        <f t="shared" si="1"/>
      </c>
      <c r="G55" s="10"/>
      <c r="K55" s="1"/>
    </row>
    <row r="56" spans="1:11" ht="12.75">
      <c r="A56" s="1" t="s">
        <v>215</v>
      </c>
      <c r="B56" s="12">
        <v>0.07</v>
      </c>
      <c r="C56" s="12">
        <v>0</v>
      </c>
      <c r="D56" s="11">
        <f>Perustaulukko!M57</f>
        <v>0.06018657839301835</v>
      </c>
      <c r="E56" s="32">
        <f>IF(C56&gt;0,(D56/C56)*100,"")</f>
      </c>
      <c r="F56" s="32">
        <f>IF(B56&gt;0,(D56/B56)*100,"")</f>
        <v>85.9808262757405</v>
      </c>
      <c r="G56" s="10"/>
      <c r="K56" s="1"/>
    </row>
    <row r="57" spans="1:11" ht="12.75">
      <c r="A57" s="1" t="s">
        <v>190</v>
      </c>
      <c r="B57" s="12">
        <v>0.05</v>
      </c>
      <c r="C57" s="12">
        <v>0.02</v>
      </c>
      <c r="D57" s="11">
        <f>Perustaulukko!M58</f>
        <v>0</v>
      </c>
      <c r="E57" s="32">
        <f>IF(C57&gt;0,(D57/C57)*100,"")</f>
        <v>0</v>
      </c>
      <c r="F57" s="32">
        <f>IF(B57&gt;0,(D57/B57)*100,"")</f>
        <v>0</v>
      </c>
      <c r="G57" s="10"/>
      <c r="K57" s="1"/>
    </row>
    <row r="58" spans="1:11" ht="12.75">
      <c r="A58" s="1" t="s">
        <v>19</v>
      </c>
      <c r="B58" s="12">
        <v>10.24</v>
      </c>
      <c r="C58" s="12">
        <v>7.67</v>
      </c>
      <c r="D58" s="11">
        <f>Perustaulukko!M59</f>
        <v>7.613602166716822</v>
      </c>
      <c r="E58" s="32">
        <f t="shared" si="0"/>
        <v>99.26469578509545</v>
      </c>
      <c r="F58" s="32">
        <f t="shared" si="1"/>
        <v>74.35158365934397</v>
      </c>
      <c r="G58" s="10"/>
      <c r="K58" s="1"/>
    </row>
    <row r="59" spans="1:11" ht="12.75">
      <c r="A59" s="1" t="s">
        <v>20</v>
      </c>
      <c r="B59" s="12">
        <v>0.17</v>
      </c>
      <c r="C59" s="12">
        <v>0.11</v>
      </c>
      <c r="D59" s="11">
        <f>Perustaulukko!M60</f>
        <v>1.173638278663858</v>
      </c>
      <c r="E59" s="32">
        <f t="shared" si="0"/>
        <v>1066.9438896944164</v>
      </c>
      <c r="F59" s="32">
        <f t="shared" si="1"/>
        <v>690.3754580375635</v>
      </c>
      <c r="G59" s="10"/>
      <c r="K59" s="1"/>
    </row>
    <row r="60" spans="1:11" ht="12.75">
      <c r="A60" s="1" t="s">
        <v>69</v>
      </c>
      <c r="B60" s="12">
        <v>0.22</v>
      </c>
      <c r="C60" s="12">
        <v>0.11</v>
      </c>
      <c r="D60" s="11">
        <f>Perustaulukko!M61</f>
        <v>0.19560637977730966</v>
      </c>
      <c r="E60" s="32">
        <f t="shared" si="0"/>
        <v>177.82398161573605</v>
      </c>
      <c r="F60" s="32">
        <f t="shared" si="1"/>
        <v>88.91199080786802</v>
      </c>
      <c r="G60" s="10"/>
      <c r="K60" s="1"/>
    </row>
    <row r="61" spans="1:11" ht="12.75">
      <c r="A61" s="1" t="s">
        <v>21</v>
      </c>
      <c r="B61" s="12">
        <v>0.1</v>
      </c>
      <c r="C61" s="12">
        <v>0.03</v>
      </c>
      <c r="D61" s="11">
        <f>Perustaulukko!M62</f>
        <v>0.04513993379476377</v>
      </c>
      <c r="E61" s="32">
        <f t="shared" si="0"/>
        <v>150.4664459825459</v>
      </c>
      <c r="F61" s="32">
        <f t="shared" si="1"/>
        <v>45.13993379476376</v>
      </c>
      <c r="G61" s="10"/>
      <c r="K61" s="1"/>
    </row>
    <row r="62" spans="1:11" ht="12.75">
      <c r="A62" s="1" t="s">
        <v>79</v>
      </c>
      <c r="B62" s="12">
        <v>0</v>
      </c>
      <c r="C62" s="12">
        <v>0</v>
      </c>
      <c r="D62" s="11">
        <f>Perustaulukko!M63</f>
        <v>0</v>
      </c>
      <c r="E62" s="32">
        <f t="shared" si="0"/>
      </c>
      <c r="F62" s="32">
        <f t="shared" si="1"/>
      </c>
      <c r="G62" s="10"/>
      <c r="K62" s="1"/>
    </row>
    <row r="63" spans="1:11" ht="12.75">
      <c r="A63" s="1" t="s">
        <v>22</v>
      </c>
      <c r="B63" s="12">
        <v>0.02</v>
      </c>
      <c r="C63" s="12">
        <v>0</v>
      </c>
      <c r="D63" s="11">
        <f>Perustaulukko!M64</f>
        <v>0.015046644598254588</v>
      </c>
      <c r="E63" s="32">
        <f t="shared" si="0"/>
      </c>
      <c r="F63" s="32">
        <f t="shared" si="1"/>
        <v>75.23322299127294</v>
      </c>
      <c r="G63" s="10"/>
      <c r="K63" s="1"/>
    </row>
    <row r="64" spans="1:11" ht="12.75">
      <c r="A64" s="1" t="s">
        <v>70</v>
      </c>
      <c r="B64" s="12">
        <v>0.03</v>
      </c>
      <c r="C64" s="12">
        <v>0.02</v>
      </c>
      <c r="D64" s="11">
        <f>Perustaulukko!M65</f>
        <v>0</v>
      </c>
      <c r="E64" s="32">
        <f t="shared" si="0"/>
        <v>0</v>
      </c>
      <c r="F64" s="32">
        <f t="shared" si="1"/>
        <v>0</v>
      </c>
      <c r="G64" s="10"/>
      <c r="K64" s="1"/>
    </row>
    <row r="65" spans="1:11" ht="12.75">
      <c r="A65" s="1" t="s">
        <v>23</v>
      </c>
      <c r="B65" s="12">
        <v>0.03</v>
      </c>
      <c r="C65" s="12">
        <v>0.02</v>
      </c>
      <c r="D65" s="11">
        <f>Perustaulukko!M66</f>
        <v>0</v>
      </c>
      <c r="E65" s="32">
        <f t="shared" si="0"/>
        <v>0</v>
      </c>
      <c r="F65" s="32">
        <f t="shared" si="1"/>
        <v>0</v>
      </c>
      <c r="G65" s="10"/>
      <c r="K65" s="1"/>
    </row>
    <row r="66" spans="1:11" ht="12.75">
      <c r="A66" s="1" t="s">
        <v>198</v>
      </c>
      <c r="B66" s="12">
        <v>0</v>
      </c>
      <c r="C66" s="12">
        <v>0.02</v>
      </c>
      <c r="D66" s="11">
        <f>Perustaulukko!M67</f>
        <v>0.015046644598254588</v>
      </c>
      <c r="E66" s="32">
        <f>IF(C66&gt;0,(D66/C66)*100,"")</f>
        <v>75.23322299127294</v>
      </c>
      <c r="F66" s="32">
        <f>IF(B66&gt;0,(D66/B66)*100,"")</f>
      </c>
      <c r="G66" s="10"/>
      <c r="K66" s="1"/>
    </row>
    <row r="67" spans="1:11" ht="12.75">
      <c r="A67" s="1" t="s">
        <v>148</v>
      </c>
      <c r="B67" s="12">
        <v>0</v>
      </c>
      <c r="C67" s="12">
        <v>0</v>
      </c>
      <c r="D67" s="11">
        <f>Perustaulukko!M68</f>
        <v>0</v>
      </c>
      <c r="E67" s="32">
        <f>IF(C67&gt;0,(D67/C67)*100,"")</f>
      </c>
      <c r="F67" s="32">
        <f>IF(B67&gt;0,(D67/B67)*100,"")</f>
      </c>
      <c r="G67" s="10"/>
      <c r="K67" s="1"/>
    </row>
    <row r="68" spans="1:11" ht="12.75">
      <c r="A68" s="1" t="s">
        <v>24</v>
      </c>
      <c r="B68" s="12">
        <v>0.59</v>
      </c>
      <c r="C68" s="12">
        <v>0.3</v>
      </c>
      <c r="D68" s="11">
        <f>Perustaulukko!M69</f>
        <v>0.5567258501354198</v>
      </c>
      <c r="E68" s="32">
        <f t="shared" si="0"/>
        <v>185.57528337847327</v>
      </c>
      <c r="F68" s="32">
        <f t="shared" si="1"/>
        <v>94.36031358227453</v>
      </c>
      <c r="G68" s="10"/>
      <c r="H68" s="20"/>
      <c r="K68" s="1"/>
    </row>
    <row r="69" spans="1:11" ht="12.75">
      <c r="A69" s="1" t="s">
        <v>25</v>
      </c>
      <c r="B69" s="12">
        <v>1.1</v>
      </c>
      <c r="C69" s="12">
        <v>0.8</v>
      </c>
      <c r="D69" s="11">
        <f>Perustaulukko!M70</f>
        <v>1.3090580800481493</v>
      </c>
      <c r="E69" s="32">
        <f t="shared" si="0"/>
        <v>163.63226000601864</v>
      </c>
      <c r="F69" s="32">
        <f t="shared" si="1"/>
        <v>119.0052800043772</v>
      </c>
      <c r="G69" s="10"/>
      <c r="H69" s="20"/>
      <c r="K69" s="1"/>
    </row>
    <row r="70" spans="1:11" ht="12.75">
      <c r="A70" s="1" t="s">
        <v>26</v>
      </c>
      <c r="B70" s="12">
        <v>7.05</v>
      </c>
      <c r="C70" s="12">
        <v>6.34</v>
      </c>
      <c r="D70" s="11">
        <f>Perustaulukko!M71</f>
        <v>4.7095997592536865</v>
      </c>
      <c r="E70" s="32">
        <f t="shared" si="0"/>
        <v>74.28390787466383</v>
      </c>
      <c r="F70" s="32">
        <f t="shared" si="1"/>
        <v>66.80283346459129</v>
      </c>
      <c r="G70" s="10"/>
      <c r="H70" s="20"/>
      <c r="K70" s="1"/>
    </row>
    <row r="71" spans="1:11" ht="12.75">
      <c r="A71" s="1" t="s">
        <v>169</v>
      </c>
      <c r="B71" s="12">
        <v>0</v>
      </c>
      <c r="C71" s="12">
        <v>0</v>
      </c>
      <c r="D71" s="11">
        <f>Perustaulukko!M72</f>
        <v>0</v>
      </c>
      <c r="E71" s="32">
        <f>IF(C71&gt;0,(D71/C71)*100,"")</f>
      </c>
      <c r="F71" s="32">
        <f>IF(B71&gt;0,(D71/B71)*100,"")</f>
      </c>
      <c r="G71" s="10"/>
      <c r="H71" s="20"/>
      <c r="K71" s="1"/>
    </row>
    <row r="72" spans="1:11" ht="12.75">
      <c r="A72" s="1" t="s">
        <v>78</v>
      </c>
      <c r="B72" s="12">
        <v>0.14</v>
      </c>
      <c r="C72" s="12">
        <v>0.14</v>
      </c>
      <c r="D72" s="11">
        <f>Perustaulukko!M73</f>
        <v>0.06018657839301835</v>
      </c>
      <c r="E72" s="32">
        <f t="shared" si="0"/>
        <v>42.99041313787025</v>
      </c>
      <c r="F72" s="32">
        <f t="shared" si="1"/>
        <v>42.99041313787025</v>
      </c>
      <c r="G72" s="10"/>
      <c r="K72" s="1"/>
    </row>
    <row r="73" spans="1:11" ht="12.75">
      <c r="A73" s="1" t="s">
        <v>90</v>
      </c>
      <c r="B73" s="12">
        <v>0</v>
      </c>
      <c r="C73" s="12">
        <v>0</v>
      </c>
      <c r="D73" s="11">
        <f>Perustaulukko!M74</f>
        <v>0.015046644598254588</v>
      </c>
      <c r="E73" s="32">
        <f t="shared" si="0"/>
      </c>
      <c r="F73" s="32">
        <f t="shared" si="1"/>
      </c>
      <c r="G73" s="10"/>
      <c r="K73" s="1"/>
    </row>
    <row r="74" spans="1:11" ht="12.75">
      <c r="A74" s="1" t="s">
        <v>71</v>
      </c>
      <c r="B74" s="12">
        <v>0.19</v>
      </c>
      <c r="C74" s="12">
        <v>0</v>
      </c>
      <c r="D74" s="11">
        <f>Perustaulukko!M75</f>
        <v>2.4375564249172434</v>
      </c>
      <c r="E74" s="32">
        <f t="shared" si="0"/>
      </c>
      <c r="F74" s="32">
        <f t="shared" si="1"/>
        <v>1282.92443416697</v>
      </c>
      <c r="G74" s="10"/>
      <c r="K74" s="1"/>
    </row>
    <row r="75" spans="1:11" ht="12.75">
      <c r="A75" s="1" t="s">
        <v>95</v>
      </c>
      <c r="B75" s="12">
        <v>0.02</v>
      </c>
      <c r="C75" s="12">
        <v>0</v>
      </c>
      <c r="D75" s="11">
        <f>Perustaulukko!M76</f>
        <v>0</v>
      </c>
      <c r="E75" s="32">
        <f t="shared" si="0"/>
      </c>
      <c r="F75" s="32">
        <f t="shared" si="1"/>
        <v>0</v>
      </c>
      <c r="G75" s="10"/>
      <c r="H75" s="21"/>
      <c r="K75" s="1"/>
    </row>
    <row r="76" spans="1:11" ht="12.75">
      <c r="A76" s="1" t="s">
        <v>235</v>
      </c>
      <c r="B76" s="12">
        <v>0.02</v>
      </c>
      <c r="C76" s="12">
        <v>0</v>
      </c>
      <c r="D76" s="11">
        <f>Perustaulukko!M77</f>
        <v>0</v>
      </c>
      <c r="E76" s="32">
        <f>IF(C76&gt;0,(D76/C76)*100,"")</f>
      </c>
      <c r="F76" s="32">
        <f>IF(B76&gt;0,(D76/B76)*100,"")</f>
        <v>0</v>
      </c>
      <c r="G76" s="10"/>
      <c r="H76" s="21"/>
      <c r="K76" s="1"/>
    </row>
    <row r="77" spans="1:11" ht="12.75">
      <c r="A77" s="1" t="s">
        <v>208</v>
      </c>
      <c r="B77" s="12">
        <v>0.42</v>
      </c>
      <c r="C77" s="12">
        <v>0.03</v>
      </c>
      <c r="D77" s="11">
        <f>Perustaulukko!M78</f>
        <v>0.030093289196509176</v>
      </c>
      <c r="E77" s="32">
        <f>IF(C77&gt;0,(D77/C77)*100,"")</f>
        <v>100.31096398836392</v>
      </c>
      <c r="F77" s="32">
        <f>IF(B77&gt;0,(D77/B77)*100,"")</f>
        <v>7.165068856311708</v>
      </c>
      <c r="G77" s="10"/>
      <c r="H77" s="21"/>
      <c r="K77" s="1"/>
    </row>
    <row r="78" spans="1:11" ht="12.75">
      <c r="A78" s="1" t="s">
        <v>27</v>
      </c>
      <c r="B78" s="12">
        <v>15.96</v>
      </c>
      <c r="C78" s="12">
        <v>32.22</v>
      </c>
      <c r="D78" s="11">
        <f>Perustaulukko!M79</f>
        <v>20.68913632260006</v>
      </c>
      <c r="E78" s="32">
        <f t="shared" si="0"/>
        <v>64.21209286964637</v>
      </c>
      <c r="F78" s="32">
        <f t="shared" si="1"/>
        <v>129.63117996616577</v>
      </c>
      <c r="G78" s="10"/>
      <c r="H78" s="20"/>
      <c r="K78" s="1"/>
    </row>
    <row r="79" spans="1:11" ht="12.75">
      <c r="A79" s="1" t="s">
        <v>28</v>
      </c>
      <c r="B79" s="12">
        <v>0.07</v>
      </c>
      <c r="C79" s="12">
        <v>0.03</v>
      </c>
      <c r="D79" s="11">
        <f>Perustaulukko!M80</f>
        <v>0.030093289196509176</v>
      </c>
      <c r="E79" s="32">
        <f t="shared" si="0"/>
        <v>100.31096398836392</v>
      </c>
      <c r="F79" s="32">
        <f t="shared" si="1"/>
        <v>42.99041313787025</v>
      </c>
      <c r="G79" s="10"/>
      <c r="H79" s="21"/>
      <c r="K79" s="1"/>
    </row>
    <row r="80" spans="1:11" ht="12.75">
      <c r="A80" s="1" t="s">
        <v>29</v>
      </c>
      <c r="B80" s="12">
        <v>0.35</v>
      </c>
      <c r="C80" s="12">
        <v>0.11</v>
      </c>
      <c r="D80" s="11">
        <f>Perustaulukko!M81</f>
        <v>0.09027986758952754</v>
      </c>
      <c r="E80" s="32">
        <f t="shared" si="0"/>
        <v>82.07260689957049</v>
      </c>
      <c r="F80" s="32">
        <f t="shared" si="1"/>
        <v>25.794247882722154</v>
      </c>
      <c r="G80" s="10"/>
      <c r="H80" s="21"/>
      <c r="K80" s="1"/>
    </row>
    <row r="81" spans="1:11" ht="12.75">
      <c r="A81" s="1" t="s">
        <v>209</v>
      </c>
      <c r="B81" s="12">
        <v>0.2</v>
      </c>
      <c r="C81" s="12">
        <v>0.06</v>
      </c>
      <c r="D81" s="11">
        <f>Perustaulukko!M82</f>
        <v>0.015046644598254588</v>
      </c>
      <c r="E81" s="32">
        <f t="shared" si="0"/>
        <v>25.07774099709098</v>
      </c>
      <c r="F81" s="32">
        <f t="shared" si="1"/>
        <v>7.523322299127294</v>
      </c>
      <c r="G81" s="10"/>
      <c r="H81" s="21"/>
      <c r="K81" s="1"/>
    </row>
    <row r="82" spans="1:11" ht="12.75">
      <c r="A82" s="1" t="s">
        <v>30</v>
      </c>
      <c r="B82" s="12">
        <v>0.57</v>
      </c>
      <c r="C82" s="12">
        <v>0.17</v>
      </c>
      <c r="D82" s="11">
        <f>Perustaulukko!M83</f>
        <v>0.07523322299127294</v>
      </c>
      <c r="E82" s="32">
        <f t="shared" si="0"/>
        <v>44.25483705368996</v>
      </c>
      <c r="F82" s="32">
        <f t="shared" si="1"/>
        <v>13.198811051100517</v>
      </c>
      <c r="G82" s="10"/>
      <c r="H82" s="21"/>
      <c r="K82" s="1"/>
    </row>
    <row r="83" spans="1:11" ht="12.75">
      <c r="A83" s="1" t="s">
        <v>31</v>
      </c>
      <c r="B83" s="12">
        <v>19.19</v>
      </c>
      <c r="C83" s="12">
        <v>25.38</v>
      </c>
      <c r="D83" s="11">
        <f>Perustaulukko!M84</f>
        <v>8.03490821546795</v>
      </c>
      <c r="E83" s="32">
        <f t="shared" si="0"/>
        <v>31.658424804838265</v>
      </c>
      <c r="F83" s="32">
        <f t="shared" si="1"/>
        <v>41.870287730421836</v>
      </c>
      <c r="G83" s="10"/>
      <c r="H83" s="20"/>
      <c r="K83" s="1"/>
    </row>
    <row r="84" spans="1:11" ht="12.75">
      <c r="A84" s="1" t="s">
        <v>32</v>
      </c>
      <c r="B84" s="12">
        <v>489.47</v>
      </c>
      <c r="C84" s="12">
        <v>940.56</v>
      </c>
      <c r="D84" s="11">
        <f>Perustaulukko!M85</f>
        <v>8.45621426421908</v>
      </c>
      <c r="E84" s="32">
        <f t="shared" si="0"/>
        <v>0.8990616509546526</v>
      </c>
      <c r="F84" s="32">
        <f t="shared" si="1"/>
        <v>1.7276266705250738</v>
      </c>
      <c r="G84" s="10"/>
      <c r="H84" s="20"/>
      <c r="K84" s="1"/>
    </row>
    <row r="85" spans="1:11" ht="12.75">
      <c r="A85" s="1" t="s">
        <v>33</v>
      </c>
      <c r="B85" s="12">
        <v>3.47</v>
      </c>
      <c r="C85" s="12">
        <v>1.31</v>
      </c>
      <c r="D85" s="11">
        <f>Perustaulukko!M86</f>
        <v>0</v>
      </c>
      <c r="E85" s="32">
        <f t="shared" si="0"/>
        <v>0</v>
      </c>
      <c r="F85" s="32">
        <f t="shared" si="1"/>
        <v>0</v>
      </c>
      <c r="G85" s="10"/>
      <c r="H85" s="21"/>
      <c r="K85" s="1"/>
    </row>
    <row r="86" spans="1:11" ht="12.75">
      <c r="A86" s="1" t="s">
        <v>264</v>
      </c>
      <c r="B86" s="12">
        <v>0.17</v>
      </c>
      <c r="C86" s="12">
        <v>0.02</v>
      </c>
      <c r="D86" s="11">
        <f>Perustaulukko!M87</f>
        <v>0.015046644598254588</v>
      </c>
      <c r="E86" s="32">
        <f>IF(C86&gt;0,(D86/C86)*100,"")</f>
        <v>75.23322299127294</v>
      </c>
      <c r="F86" s="32">
        <f>IF(B86&gt;0,(D86/B86)*100,"")</f>
        <v>8.850967410737992</v>
      </c>
      <c r="G86" s="10"/>
      <c r="H86" s="21"/>
      <c r="K86" s="1"/>
    </row>
    <row r="87" spans="1:11" ht="12.75">
      <c r="A87" s="1" t="s">
        <v>210</v>
      </c>
      <c r="B87" s="12">
        <v>1.15</v>
      </c>
      <c r="C87" s="12">
        <v>0.18</v>
      </c>
      <c r="D87" s="11">
        <f>Perustaulukko!M88</f>
        <v>0.06018657839301835</v>
      </c>
      <c r="E87" s="32">
        <f>IF(C87&gt;0,(D87/C87)*100,"")</f>
        <v>33.43698799612131</v>
      </c>
      <c r="F87" s="32">
        <f>IF(B87&gt;0,(D87/B87)*100,"")</f>
        <v>5.233615512436378</v>
      </c>
      <c r="G87" s="10"/>
      <c r="H87" s="21"/>
      <c r="K87" s="1"/>
    </row>
    <row r="88" spans="1:11" ht="12.75">
      <c r="A88" s="1" t="s">
        <v>114</v>
      </c>
      <c r="B88" s="12">
        <v>0.02</v>
      </c>
      <c r="C88" s="12">
        <v>0</v>
      </c>
      <c r="D88" s="11">
        <f>Perustaulukko!M89</f>
        <v>0.015046644598254588</v>
      </c>
      <c r="E88" s="32">
        <f t="shared" si="0"/>
      </c>
      <c r="F88" s="32">
        <f t="shared" si="1"/>
        <v>75.23322299127294</v>
      </c>
      <c r="G88" s="10"/>
      <c r="H88" s="21"/>
      <c r="K88" s="1"/>
    </row>
    <row r="89" spans="1:11" ht="12.75">
      <c r="A89" s="1" t="s">
        <v>34</v>
      </c>
      <c r="B89" s="12">
        <v>6.15</v>
      </c>
      <c r="C89" s="12">
        <v>3.5</v>
      </c>
      <c r="D89" s="11">
        <f>Perustaulukko!M90</f>
        <v>2.226903400541679</v>
      </c>
      <c r="E89" s="32">
        <f t="shared" si="0"/>
        <v>63.625811444047976</v>
      </c>
      <c r="F89" s="32">
        <f t="shared" si="1"/>
        <v>36.20981139092161</v>
      </c>
      <c r="G89" s="10"/>
      <c r="H89" s="21"/>
      <c r="K89" s="1"/>
    </row>
    <row r="90" spans="1:11" ht="12.75">
      <c r="A90" s="1" t="s">
        <v>35</v>
      </c>
      <c r="B90" s="12">
        <v>0.35</v>
      </c>
      <c r="C90" s="12">
        <v>0.05</v>
      </c>
      <c r="D90" s="11">
        <f>Perustaulukko!M91</f>
        <v>0.030093289196509176</v>
      </c>
      <c r="E90" s="32">
        <f t="shared" si="0"/>
        <v>60.18657839301835</v>
      </c>
      <c r="F90" s="32">
        <f t="shared" si="1"/>
        <v>8.598082627574051</v>
      </c>
      <c r="G90" s="10"/>
      <c r="H90" s="21"/>
      <c r="K90" s="1"/>
    </row>
    <row r="91" spans="1:11" ht="12.75">
      <c r="A91" s="1" t="s">
        <v>36</v>
      </c>
      <c r="B91" s="12">
        <v>1.23</v>
      </c>
      <c r="C91" s="12">
        <v>0.47</v>
      </c>
      <c r="D91" s="11">
        <f>Perustaulukko!M92</f>
        <v>0.30093289196509176</v>
      </c>
      <c r="E91" s="32">
        <f t="shared" si="0"/>
        <v>64.02827488618973</v>
      </c>
      <c r="F91" s="32">
        <f t="shared" si="1"/>
        <v>24.466088777649738</v>
      </c>
      <c r="G91" s="10"/>
      <c r="H91" s="21"/>
      <c r="K91" s="1"/>
    </row>
    <row r="92" spans="1:11" ht="12.75">
      <c r="A92" s="1" t="s">
        <v>37</v>
      </c>
      <c r="B92" s="12">
        <v>3.28</v>
      </c>
      <c r="C92" s="12">
        <v>1.81</v>
      </c>
      <c r="D92" s="11">
        <f>Perustaulukko!M93</f>
        <v>1.4143845922359313</v>
      </c>
      <c r="E92" s="32">
        <f t="shared" si="0"/>
        <v>78.14279515115642</v>
      </c>
      <c r="F92" s="32">
        <f t="shared" si="1"/>
        <v>43.12148147060766</v>
      </c>
      <c r="G92" s="10"/>
      <c r="H92" s="20"/>
      <c r="K92" s="1"/>
    </row>
    <row r="93" spans="1:11" ht="12.75">
      <c r="A93" s="1" t="s">
        <v>38</v>
      </c>
      <c r="B93" s="12">
        <v>3.4</v>
      </c>
      <c r="C93" s="12">
        <v>2.91</v>
      </c>
      <c r="D93" s="11">
        <f>Perustaulukko!M94</f>
        <v>1.7454107733975324</v>
      </c>
      <c r="E93" s="32">
        <f t="shared" si="0"/>
        <v>59.97975166314544</v>
      </c>
      <c r="F93" s="32">
        <f t="shared" si="1"/>
        <v>51.335610982280365</v>
      </c>
      <c r="G93" s="10"/>
      <c r="H93" s="20"/>
      <c r="K93" s="1"/>
    </row>
    <row r="94" spans="1:11" ht="12.75">
      <c r="A94" s="1" t="s">
        <v>39</v>
      </c>
      <c r="B94" s="12">
        <v>3.4</v>
      </c>
      <c r="C94" s="12">
        <v>2.05</v>
      </c>
      <c r="D94" s="11">
        <f>Perustaulukko!M95</f>
        <v>2.4676497141137523</v>
      </c>
      <c r="E94" s="32">
        <f t="shared" si="0"/>
        <v>120.3731567860367</v>
      </c>
      <c r="F94" s="32">
        <f t="shared" si="1"/>
        <v>72.57793276805154</v>
      </c>
      <c r="G94" s="10"/>
      <c r="H94" s="20"/>
      <c r="K94" s="1"/>
    </row>
    <row r="95" spans="1:11" ht="12.75">
      <c r="A95" s="1" t="s">
        <v>40</v>
      </c>
      <c r="B95" s="12">
        <v>49.86</v>
      </c>
      <c r="C95" s="12">
        <v>54.72</v>
      </c>
      <c r="D95" s="11">
        <f>Perustaulukko!M96</f>
        <v>57.538368943725544</v>
      </c>
      <c r="E95" s="32">
        <f t="shared" si="0"/>
        <v>105.15052804043412</v>
      </c>
      <c r="F95" s="32">
        <f t="shared" si="1"/>
        <v>115.39985748841866</v>
      </c>
      <c r="G95" s="10"/>
      <c r="H95" s="20"/>
      <c r="K95" s="1"/>
    </row>
    <row r="96" spans="1:11" ht="12.75">
      <c r="A96" s="1" t="s">
        <v>41</v>
      </c>
      <c r="B96" s="12">
        <v>94.96</v>
      </c>
      <c r="C96" s="12">
        <v>67.04</v>
      </c>
      <c r="D96" s="11">
        <f>Perustaulukko!M97</f>
        <v>90.79145350586819</v>
      </c>
      <c r="E96" s="32">
        <f t="shared" si="0"/>
        <v>135.42877909586542</v>
      </c>
      <c r="F96" s="32">
        <f t="shared" si="1"/>
        <v>95.610207988488</v>
      </c>
      <c r="G96" s="10"/>
      <c r="H96" s="20"/>
      <c r="K96" s="1"/>
    </row>
    <row r="97" spans="1:11" ht="12.75">
      <c r="A97" s="1" t="s">
        <v>72</v>
      </c>
      <c r="B97" s="12">
        <v>0.08</v>
      </c>
      <c r="C97" s="12">
        <v>0.05</v>
      </c>
      <c r="D97" s="11">
        <f>Perustaulukko!M98</f>
        <v>0.015046644598254588</v>
      </c>
      <c r="E97" s="32">
        <f t="shared" si="0"/>
        <v>30.093289196509176</v>
      </c>
      <c r="F97" s="32">
        <f t="shared" si="1"/>
        <v>18.808305747818235</v>
      </c>
      <c r="G97" s="10"/>
      <c r="H97" s="21"/>
      <c r="K97" s="1"/>
    </row>
    <row r="98" spans="1:11" ht="12.75">
      <c r="A98" s="1" t="s">
        <v>42</v>
      </c>
      <c r="B98" s="12">
        <v>2.45</v>
      </c>
      <c r="C98" s="12">
        <v>1.25</v>
      </c>
      <c r="D98" s="11">
        <f>Perustaulukko!M99</f>
        <v>1.098405055672585</v>
      </c>
      <c r="E98" s="32">
        <f t="shared" si="0"/>
        <v>87.87240445380681</v>
      </c>
      <c r="F98" s="32">
        <f t="shared" si="1"/>
        <v>44.83285941520755</v>
      </c>
      <c r="G98" s="10"/>
      <c r="H98" s="20"/>
      <c r="K98" s="1"/>
    </row>
    <row r="99" spans="1:11" ht="12.75">
      <c r="A99" s="1" t="s">
        <v>43</v>
      </c>
      <c r="B99" s="12">
        <v>0.19</v>
      </c>
      <c r="C99" s="12">
        <v>0.15</v>
      </c>
      <c r="D99" s="11">
        <f>Perustaulukko!M100</f>
        <v>0.1203731567860367</v>
      </c>
      <c r="E99" s="32">
        <f t="shared" si="0"/>
        <v>80.24877119069114</v>
      </c>
      <c r="F99" s="32">
        <f t="shared" si="1"/>
        <v>63.354293045282475</v>
      </c>
      <c r="G99" s="10"/>
      <c r="H99" s="21"/>
      <c r="K99" s="1"/>
    </row>
    <row r="100" spans="1:11" ht="12.75">
      <c r="A100" s="1" t="s">
        <v>44</v>
      </c>
      <c r="B100" s="12">
        <v>8</v>
      </c>
      <c r="C100" s="12">
        <v>3.97</v>
      </c>
      <c r="D100" s="11">
        <f>Perustaulukko!M101</f>
        <v>2.422509780318989</v>
      </c>
      <c r="E100" s="32">
        <f t="shared" si="0"/>
        <v>61.0203974891433</v>
      </c>
      <c r="F100" s="32">
        <f t="shared" si="1"/>
        <v>30.28137225398736</v>
      </c>
      <c r="G100" s="10"/>
      <c r="H100" s="20"/>
      <c r="K100" s="1"/>
    </row>
    <row r="101" spans="1:11" ht="12.75">
      <c r="A101" s="1" t="s">
        <v>45</v>
      </c>
      <c r="B101" s="12">
        <v>15.96</v>
      </c>
      <c r="C101" s="12">
        <v>15.42</v>
      </c>
      <c r="D101" s="11">
        <f>Perustaulukko!M102</f>
        <v>16.76196208245561</v>
      </c>
      <c r="E101" s="32">
        <f t="shared" si="0"/>
        <v>108.70273724030876</v>
      </c>
      <c r="F101" s="32">
        <f t="shared" si="1"/>
        <v>105.02482507804267</v>
      </c>
      <c r="G101" s="10"/>
      <c r="H101" s="20"/>
      <c r="K101" s="1"/>
    </row>
    <row r="102" spans="1:11" ht="12.75">
      <c r="A102" s="1" t="s">
        <v>178</v>
      </c>
      <c r="B102" s="12">
        <v>0.14</v>
      </c>
      <c r="C102" s="12">
        <v>0</v>
      </c>
      <c r="D102" s="11">
        <f>Perustaulukko!M103</f>
        <v>0</v>
      </c>
      <c r="E102" s="32">
        <f>IF(C102&gt;0,(D102/C102)*100,"")</f>
      </c>
      <c r="F102" s="32">
        <f>IF(B102&gt;0,(D102/B102)*100,"")</f>
        <v>0</v>
      </c>
      <c r="G102" s="10"/>
      <c r="H102" s="20"/>
      <c r="K102" s="1"/>
    </row>
    <row r="103" spans="1:11" ht="12.75">
      <c r="A103" s="1" t="s">
        <v>46</v>
      </c>
      <c r="B103" s="12">
        <v>63.47</v>
      </c>
      <c r="C103" s="12">
        <v>33.63</v>
      </c>
      <c r="D103" s="11">
        <f>Perustaulukko!M104</f>
        <v>53.566054769786334</v>
      </c>
      <c r="E103" s="32">
        <f t="shared" si="0"/>
        <v>159.28056726073842</v>
      </c>
      <c r="F103" s="32">
        <f t="shared" si="1"/>
        <v>84.3958638250927</v>
      </c>
      <c r="G103" s="10"/>
      <c r="H103" s="20"/>
      <c r="K103" s="1"/>
    </row>
    <row r="104" spans="1:11" ht="12.75">
      <c r="A104" s="1" t="s">
        <v>103</v>
      </c>
      <c r="B104" s="12">
        <v>0</v>
      </c>
      <c r="C104" s="12">
        <v>0</v>
      </c>
      <c r="D104" s="11">
        <f>Perustaulukko!M105</f>
        <v>0</v>
      </c>
      <c r="E104" s="32">
        <f aca="true" t="shared" si="4" ref="E104:E131">IF(C104&gt;0,(D104/C104)*100,"")</f>
      </c>
      <c r="F104" s="32">
        <f aca="true" t="shared" si="5" ref="F104:F131">IF(B104&gt;0,(D104/B104)*100,"")</f>
      </c>
      <c r="G104" s="10"/>
      <c r="H104" s="21"/>
      <c r="K104" s="1"/>
    </row>
    <row r="105" spans="1:11" ht="12.75">
      <c r="A105" s="1" t="s">
        <v>47</v>
      </c>
      <c r="B105" s="12">
        <v>39.06</v>
      </c>
      <c r="C105" s="12">
        <v>28.6</v>
      </c>
      <c r="D105" s="11">
        <f>Perustaulukko!M106</f>
        <v>32.27505266325609</v>
      </c>
      <c r="E105" s="32">
        <f t="shared" si="4"/>
        <v>112.8498344869094</v>
      </c>
      <c r="F105" s="32">
        <f t="shared" si="5"/>
        <v>82.62942310101405</v>
      </c>
      <c r="G105" s="10"/>
      <c r="H105" s="20"/>
      <c r="K105" s="1"/>
    </row>
    <row r="106" spans="1:11" ht="12.75">
      <c r="A106" s="1" t="s">
        <v>48</v>
      </c>
      <c r="B106" s="12">
        <v>5.75</v>
      </c>
      <c r="C106" s="12">
        <v>9.86</v>
      </c>
      <c r="D106" s="11">
        <f>Perustaulukko!M107</f>
        <v>7.779115257297622</v>
      </c>
      <c r="E106" s="32">
        <f t="shared" si="4"/>
        <v>78.89569226468177</v>
      </c>
      <c r="F106" s="32">
        <f t="shared" si="5"/>
        <v>135.28896099648037</v>
      </c>
      <c r="G106" s="10"/>
      <c r="H106" s="20"/>
      <c r="K106" s="1"/>
    </row>
    <row r="107" spans="1:11" ht="12.75">
      <c r="A107" s="1" t="s">
        <v>49</v>
      </c>
      <c r="B107" s="12">
        <v>3.03</v>
      </c>
      <c r="C107" s="12">
        <v>0.53</v>
      </c>
      <c r="D107" s="11">
        <f>Perustaulukko!M108</f>
        <v>2.1065302437556426</v>
      </c>
      <c r="E107" s="32">
        <f t="shared" si="4"/>
        <v>397.45853655766837</v>
      </c>
      <c r="F107" s="32">
        <f t="shared" si="5"/>
        <v>69.5224502889651</v>
      </c>
      <c r="G107" s="10"/>
      <c r="H107" s="21"/>
      <c r="K107" s="1"/>
    </row>
    <row r="108" spans="1:11" ht="12.75">
      <c r="A108" s="1" t="s">
        <v>50</v>
      </c>
      <c r="B108" s="12">
        <v>11.22</v>
      </c>
      <c r="C108" s="12">
        <v>11.46</v>
      </c>
      <c r="D108" s="11">
        <f>Perustaulukko!M109</f>
        <v>8.877520312970207</v>
      </c>
      <c r="E108" s="32">
        <f t="shared" si="4"/>
        <v>77.46527323708732</v>
      </c>
      <c r="F108" s="32">
        <f t="shared" si="5"/>
        <v>79.12228442932448</v>
      </c>
      <c r="G108" s="10"/>
      <c r="H108" s="20"/>
      <c r="I108" s="20"/>
      <c r="K108" s="1"/>
    </row>
    <row r="109" spans="1:11" ht="12.75">
      <c r="A109" s="1" t="s">
        <v>51</v>
      </c>
      <c r="B109" s="12">
        <v>42.31</v>
      </c>
      <c r="C109" s="12">
        <v>33.16</v>
      </c>
      <c r="D109" s="11">
        <f>Perustaulukko!M110</f>
        <v>28.347878423111645</v>
      </c>
      <c r="E109" s="32">
        <f t="shared" si="4"/>
        <v>85.4881737729543</v>
      </c>
      <c r="F109" s="32">
        <f t="shared" si="5"/>
        <v>67.00042170435275</v>
      </c>
      <c r="G109" s="10"/>
      <c r="H109" s="20"/>
      <c r="K109" s="1"/>
    </row>
    <row r="110" spans="1:11" ht="12.75">
      <c r="A110" s="1" t="s">
        <v>52</v>
      </c>
      <c r="B110" s="12">
        <v>6.61</v>
      </c>
      <c r="C110" s="12">
        <v>0.89</v>
      </c>
      <c r="D110" s="11">
        <f>Perustaulukko!M111</f>
        <v>0.34607282575985554</v>
      </c>
      <c r="E110" s="32">
        <f t="shared" si="4"/>
        <v>38.88458716402871</v>
      </c>
      <c r="F110" s="32">
        <f t="shared" si="5"/>
        <v>5.235594943416876</v>
      </c>
      <c r="G110" s="10"/>
      <c r="H110" s="21"/>
      <c r="K110" s="1"/>
    </row>
    <row r="111" spans="1:11" ht="12.75">
      <c r="A111" s="1" t="s">
        <v>53</v>
      </c>
      <c r="B111" s="12">
        <v>1.57</v>
      </c>
      <c r="C111" s="12">
        <v>0.79</v>
      </c>
      <c r="D111" s="11">
        <f>Perustaulukko!M112</f>
        <v>0.2407463135720734</v>
      </c>
      <c r="E111" s="32">
        <f t="shared" si="4"/>
        <v>30.474216907857393</v>
      </c>
      <c r="F111" s="32">
        <f t="shared" si="5"/>
        <v>15.334160100132063</v>
      </c>
      <c r="G111" s="10"/>
      <c r="H111" s="21"/>
      <c r="K111" s="1"/>
    </row>
    <row r="112" spans="1:11" ht="12.75">
      <c r="A112" s="1" t="s">
        <v>54</v>
      </c>
      <c r="B112" s="12">
        <v>41.18</v>
      </c>
      <c r="C112" s="12">
        <v>30.3</v>
      </c>
      <c r="D112" s="11">
        <f>Perustaulukko!M113</f>
        <v>39.18146253385495</v>
      </c>
      <c r="E112" s="32">
        <f t="shared" si="4"/>
        <v>129.31175753747507</v>
      </c>
      <c r="F112" s="32">
        <f t="shared" si="5"/>
        <v>95.1468249972194</v>
      </c>
      <c r="G112" s="10"/>
      <c r="H112" s="20"/>
      <c r="K112" s="1"/>
    </row>
    <row r="113" spans="1:11" ht="12.75">
      <c r="A113" s="1" t="s">
        <v>55</v>
      </c>
      <c r="B113" s="12">
        <v>5.17</v>
      </c>
      <c r="C113" s="12">
        <v>3.53</v>
      </c>
      <c r="D113" s="11">
        <f>Perustaulukko!M114</f>
        <v>2.633162804694553</v>
      </c>
      <c r="E113" s="32">
        <f t="shared" si="4"/>
        <v>74.59384715848593</v>
      </c>
      <c r="F113" s="32">
        <f t="shared" si="5"/>
        <v>50.931582295832754</v>
      </c>
      <c r="G113" s="10"/>
      <c r="H113" s="21"/>
      <c r="K113" s="1"/>
    </row>
    <row r="114" spans="1:11" ht="12.75">
      <c r="A114" s="1" t="s">
        <v>56</v>
      </c>
      <c r="B114" s="12">
        <v>64.42</v>
      </c>
      <c r="C114" s="12">
        <v>50.34</v>
      </c>
      <c r="D114" s="11">
        <f>Perustaulukko!M115</f>
        <v>20.012037315678604</v>
      </c>
      <c r="E114" s="32">
        <f t="shared" si="4"/>
        <v>39.753749137224084</v>
      </c>
      <c r="F114" s="32">
        <f t="shared" si="5"/>
        <v>31.064944606765916</v>
      </c>
      <c r="G114" s="10"/>
      <c r="H114" s="20"/>
      <c r="K114" s="1"/>
    </row>
    <row r="115" spans="1:11" ht="12.75">
      <c r="A115" s="1" t="s">
        <v>57</v>
      </c>
      <c r="B115" s="12">
        <v>0.32</v>
      </c>
      <c r="C115" s="12">
        <v>0</v>
      </c>
      <c r="D115" s="11">
        <f>Perustaulukko!M116</f>
        <v>0.8877520312970207</v>
      </c>
      <c r="E115" s="32">
        <f t="shared" si="4"/>
      </c>
      <c r="F115" s="32">
        <f t="shared" si="5"/>
        <v>277.422509780319</v>
      </c>
      <c r="G115" s="10"/>
      <c r="H115" s="21"/>
      <c r="K115" s="1"/>
    </row>
    <row r="116" spans="1:11" ht="12.75">
      <c r="A116" s="1" t="s">
        <v>211</v>
      </c>
      <c r="B116" s="12">
        <v>0</v>
      </c>
      <c r="C116" s="12">
        <v>0</v>
      </c>
      <c r="D116" s="11">
        <f>Perustaulukko!M117</f>
        <v>0.015046644598254588</v>
      </c>
      <c r="E116" s="32">
        <f>IF(C116&gt;0,(D116/C116)*100,"")</f>
      </c>
      <c r="F116" s="32">
        <f>IF(B116&gt;0,(D116/B116)*100,"")</f>
      </c>
      <c r="G116" s="10"/>
      <c r="H116" s="21"/>
      <c r="K116" s="1"/>
    </row>
    <row r="117" spans="1:11" ht="12.75">
      <c r="A117" s="1" t="s">
        <v>58</v>
      </c>
      <c r="B117" s="12">
        <v>25.98</v>
      </c>
      <c r="C117" s="12">
        <v>1.27</v>
      </c>
      <c r="D117" s="11">
        <f>Perustaulukko!M118</f>
        <v>0.3761661149563647</v>
      </c>
      <c r="E117" s="32">
        <f t="shared" si="4"/>
        <v>29.61937913042242</v>
      </c>
      <c r="F117" s="32">
        <f t="shared" si="5"/>
        <v>1.4479065240814655</v>
      </c>
      <c r="G117" s="10"/>
      <c r="H117" s="20"/>
      <c r="K117" s="1"/>
    </row>
    <row r="118" spans="1:11" ht="12.75">
      <c r="A118" s="1" t="s">
        <v>59</v>
      </c>
      <c r="B118" s="12">
        <v>0</v>
      </c>
      <c r="C118" s="12">
        <v>0</v>
      </c>
      <c r="D118" s="11">
        <f>Perustaulukko!M119</f>
        <v>0</v>
      </c>
      <c r="E118" s="32">
        <f t="shared" si="4"/>
      </c>
      <c r="F118" s="32">
        <f t="shared" si="5"/>
      </c>
      <c r="G118" s="10"/>
      <c r="H118" s="21"/>
      <c r="K118" s="1"/>
    </row>
    <row r="119" spans="1:11" ht="12.75">
      <c r="A119" s="1" t="s">
        <v>60</v>
      </c>
      <c r="B119" s="12">
        <v>0.73</v>
      </c>
      <c r="C119" s="12">
        <v>0.29</v>
      </c>
      <c r="D119" s="11">
        <f>Perustaulukko!M120</f>
        <v>0.21065302437556424</v>
      </c>
      <c r="E119" s="32">
        <f t="shared" si="4"/>
        <v>72.63897392260836</v>
      </c>
      <c r="F119" s="32">
        <f t="shared" si="5"/>
        <v>28.856578681584143</v>
      </c>
      <c r="G119" s="10"/>
      <c r="H119" s="21"/>
      <c r="K119" s="1"/>
    </row>
    <row r="120" spans="1:11" ht="12.75">
      <c r="A120" s="1" t="s">
        <v>61</v>
      </c>
      <c r="B120" s="12">
        <v>0.88</v>
      </c>
      <c r="C120" s="12">
        <v>0.06</v>
      </c>
      <c r="D120" s="11">
        <f>Perustaulukko!M121</f>
        <v>0.1203731567860367</v>
      </c>
      <c r="E120" s="32">
        <f t="shared" si="4"/>
        <v>200.62192797672785</v>
      </c>
      <c r="F120" s="32">
        <f t="shared" si="5"/>
        <v>13.67876781659508</v>
      </c>
      <c r="G120" s="10"/>
      <c r="H120" s="20"/>
      <c r="K120" s="1"/>
    </row>
    <row r="121" spans="1:11" ht="12.75">
      <c r="A121" s="1" t="s">
        <v>62</v>
      </c>
      <c r="B121" s="12">
        <v>0.81</v>
      </c>
      <c r="C121" s="12">
        <v>0.15</v>
      </c>
      <c r="D121" s="11">
        <f>Perustaulukko!M122</f>
        <v>0.22569966897381882</v>
      </c>
      <c r="E121" s="32">
        <f t="shared" si="4"/>
        <v>150.46644598254588</v>
      </c>
      <c r="F121" s="32">
        <f t="shared" si="5"/>
        <v>27.864156663434418</v>
      </c>
      <c r="G121" s="10"/>
      <c r="H121" s="21"/>
      <c r="K121" s="1"/>
    </row>
    <row r="122" spans="1:11" ht="12.75">
      <c r="A122" s="1" t="s">
        <v>63</v>
      </c>
      <c r="B122" s="12">
        <v>21.6</v>
      </c>
      <c r="C122" s="12">
        <v>8.58</v>
      </c>
      <c r="D122" s="11">
        <f>Perustaulukko!M123</f>
        <v>8.712007222389406</v>
      </c>
      <c r="E122" s="32">
        <f t="shared" si="4"/>
        <v>101.53854571549425</v>
      </c>
      <c r="F122" s="32">
        <f t="shared" si="5"/>
        <v>40.33336677032132</v>
      </c>
      <c r="G122" s="10"/>
      <c r="H122" s="20"/>
      <c r="K122" s="1"/>
    </row>
    <row r="123" spans="1:11" ht="12.75">
      <c r="A123" s="1" t="s">
        <v>175</v>
      </c>
      <c r="B123" s="12">
        <v>5.1</v>
      </c>
      <c r="C123" s="12">
        <v>0</v>
      </c>
      <c r="D123" s="11">
        <f>Perustaulukko!M124</f>
        <v>0.015046644598254588</v>
      </c>
      <c r="E123" s="32">
        <f>IF(C123&gt;0,(D123/C123)*100,"")</f>
      </c>
      <c r="F123" s="32">
        <f>IF(B123&gt;0,(D123/B123)*100,"")</f>
        <v>0.2950322470245998</v>
      </c>
      <c r="G123" s="10"/>
      <c r="H123" s="20"/>
      <c r="K123" s="1"/>
    </row>
    <row r="124" spans="1:11" ht="12.75">
      <c r="A124" s="1" t="s">
        <v>82</v>
      </c>
      <c r="B124" s="12">
        <v>0.25</v>
      </c>
      <c r="C124" s="12">
        <v>0.15</v>
      </c>
      <c r="D124" s="11">
        <f>Perustaulukko!M125</f>
        <v>0.04513993379476377</v>
      </c>
      <c r="E124" s="32">
        <f t="shared" si="4"/>
        <v>30.093289196509183</v>
      </c>
      <c r="F124" s="32">
        <f t="shared" si="5"/>
        <v>18.055973517905507</v>
      </c>
      <c r="G124" s="10"/>
      <c r="H124" s="21"/>
      <c r="K124" s="1"/>
    </row>
    <row r="125" spans="1:11" ht="12.75">
      <c r="A125" s="1" t="s">
        <v>88</v>
      </c>
      <c r="B125" s="12">
        <v>0.47</v>
      </c>
      <c r="C125" s="12">
        <v>0.02</v>
      </c>
      <c r="D125" s="11">
        <f>Perustaulukko!M126</f>
        <v>0.015046644598254588</v>
      </c>
      <c r="E125" s="32">
        <f t="shared" si="4"/>
        <v>75.23322299127294</v>
      </c>
      <c r="F125" s="32">
        <f t="shared" si="5"/>
        <v>3.201413744309487</v>
      </c>
      <c r="G125" s="10"/>
      <c r="H125" s="21"/>
      <c r="K125" s="1"/>
    </row>
    <row r="126" spans="1:11" ht="12.75">
      <c r="A126" s="1" t="s">
        <v>265</v>
      </c>
      <c r="B126" s="12">
        <v>0</v>
      </c>
      <c r="C126" s="12">
        <v>0</v>
      </c>
      <c r="D126" s="11">
        <f>Perustaulukko!M127</f>
        <v>0.015046644598254588</v>
      </c>
      <c r="E126" s="32">
        <f t="shared" si="4"/>
      </c>
      <c r="F126" s="32">
        <f t="shared" si="5"/>
      </c>
      <c r="G126" s="10"/>
      <c r="H126" s="21"/>
      <c r="K126" s="1"/>
    </row>
    <row r="127" spans="1:11" ht="12.75">
      <c r="A127" s="1" t="s">
        <v>64</v>
      </c>
      <c r="B127" s="12">
        <v>42.9</v>
      </c>
      <c r="C127" s="12">
        <v>52.56</v>
      </c>
      <c r="D127" s="11">
        <f>Perustaulukko!M128</f>
        <v>36.81913933192898</v>
      </c>
      <c r="E127" s="32">
        <f t="shared" si="4"/>
        <v>70.05163495420278</v>
      </c>
      <c r="F127" s="32">
        <f t="shared" si="5"/>
        <v>85.82549960822607</v>
      </c>
      <c r="G127" s="10"/>
      <c r="H127" s="20"/>
      <c r="K127" s="1"/>
    </row>
    <row r="128" spans="1:11" ht="12.75">
      <c r="A128" s="1" t="s">
        <v>236</v>
      </c>
      <c r="B128" s="12">
        <v>0</v>
      </c>
      <c r="C128" s="12">
        <v>0</v>
      </c>
      <c r="D128" s="11">
        <f>Perustaulukko!M129</f>
        <v>0</v>
      </c>
      <c r="E128" s="32">
        <f>IF(C128&gt;0,(D128/C128)*100,"")</f>
      </c>
      <c r="F128" s="32">
        <f>IF(B128&gt;0,(D128/B128)*100,"")</f>
      </c>
      <c r="G128" s="10"/>
      <c r="H128" s="20"/>
      <c r="K128" s="1"/>
    </row>
    <row r="129" spans="1:11" ht="13.5" thickBot="1">
      <c r="A129" s="33" t="s">
        <v>85</v>
      </c>
      <c r="B129" s="34">
        <v>0.05</v>
      </c>
      <c r="C129" s="34">
        <v>0</v>
      </c>
      <c r="D129" s="45">
        <f>Perustaulukko!M130</f>
        <v>0</v>
      </c>
      <c r="E129" s="46">
        <f t="shared" si="4"/>
      </c>
      <c r="F129" s="35">
        <f t="shared" si="5"/>
        <v>0</v>
      </c>
      <c r="G129" s="10"/>
      <c r="K129" s="1"/>
    </row>
    <row r="130" spans="1:11" ht="12.75">
      <c r="A130" s="1" t="s">
        <v>117</v>
      </c>
      <c r="B130" s="68">
        <v>1131</v>
      </c>
      <c r="C130" s="24">
        <v>1573</v>
      </c>
      <c r="D130" s="30">
        <f>Perustaulukko!M131</f>
        <v>606.3496840204633</v>
      </c>
      <c r="E130" s="32">
        <f t="shared" si="4"/>
        <v>38.547341641478916</v>
      </c>
      <c r="F130" s="32">
        <f t="shared" si="5"/>
        <v>53.611819984125844</v>
      </c>
      <c r="G130" s="47"/>
      <c r="K130" s="1"/>
    </row>
    <row r="131" spans="1:11" ht="12.75">
      <c r="A131" s="1" t="s">
        <v>127</v>
      </c>
      <c r="B131" s="68">
        <v>117</v>
      </c>
      <c r="C131" s="24">
        <v>92</v>
      </c>
      <c r="D131" s="30">
        <f>Perustaulukko!M132</f>
        <v>91</v>
      </c>
      <c r="E131" s="32">
        <f t="shared" si="4"/>
        <v>98.91304347826086</v>
      </c>
      <c r="F131" s="32">
        <f t="shared" si="5"/>
        <v>77.77777777777779</v>
      </c>
      <c r="G131" s="47"/>
      <c r="K131" s="1"/>
    </row>
    <row r="132" spans="3:11" ht="12.75">
      <c r="C132" s="23"/>
      <c r="K132" s="1"/>
    </row>
    <row r="133" spans="3:11" ht="12.75">
      <c r="C133" s="23"/>
      <c r="K133" s="1"/>
    </row>
    <row r="134" spans="3:11" ht="12.75">
      <c r="C134" s="23"/>
      <c r="K134" s="1"/>
    </row>
    <row r="135" spans="3:11" ht="12.75">
      <c r="C135" s="23"/>
      <c r="K135" s="1"/>
    </row>
    <row r="136" spans="3:11" ht="12.75">
      <c r="C136" s="23"/>
      <c r="K136" s="1"/>
    </row>
    <row r="137" spans="3:11" ht="12.75">
      <c r="C137" s="23"/>
      <c r="K137" s="1"/>
    </row>
    <row r="138" ht="12.75">
      <c r="C138" s="23"/>
    </row>
    <row r="139" ht="12.75">
      <c r="C139" s="23"/>
    </row>
    <row r="140" ht="12.75">
      <c r="C140" s="23"/>
    </row>
    <row r="141" ht="12.75">
      <c r="C141" s="23"/>
    </row>
    <row r="142" ht="12.75">
      <c r="C142" s="23"/>
    </row>
    <row r="143" ht="12.75">
      <c r="C143" s="23"/>
    </row>
    <row r="144" ht="12.75">
      <c r="C144" s="23"/>
    </row>
    <row r="145" ht="12.75">
      <c r="C145" s="23"/>
    </row>
    <row r="146" ht="12.75">
      <c r="C146" s="23"/>
    </row>
    <row r="147" ht="12.75">
      <c r="C147" s="23"/>
    </row>
    <row r="148" ht="12.75">
      <c r="C148" s="23"/>
    </row>
    <row r="149" ht="12.75">
      <c r="C149" s="23"/>
    </row>
    <row r="150" ht="12.75">
      <c r="C150" s="23"/>
    </row>
    <row r="151" ht="12.75">
      <c r="C151" s="23"/>
    </row>
    <row r="152" ht="12.75">
      <c r="C152" s="25"/>
    </row>
    <row r="153" ht="12.75">
      <c r="C153" s="2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40">
      <selection activeCell="A30" sqref="A30:IV30"/>
    </sheetView>
  </sheetViews>
  <sheetFormatPr defaultColWidth="9.140625" defaultRowHeight="12.75"/>
  <cols>
    <col min="3" max="3" width="15.7109375" style="0" customWidth="1"/>
  </cols>
  <sheetData>
    <row r="1" s="1" customFormat="1" ht="12.75">
      <c r="A1" s="1" t="s">
        <v>192</v>
      </c>
    </row>
    <row r="2" ht="12.75">
      <c r="G2" s="2" t="s">
        <v>133</v>
      </c>
    </row>
    <row r="3" spans="1:6" s="1" customFormat="1" ht="12.75">
      <c r="A3" s="1" t="s">
        <v>229</v>
      </c>
      <c r="B3" s="1" t="s">
        <v>230</v>
      </c>
      <c r="D3" s="1" t="s">
        <v>228</v>
      </c>
      <c r="E3" s="2"/>
      <c r="F3" s="2"/>
    </row>
    <row r="4" spans="1:6" s="1" customFormat="1" ht="12.75">
      <c r="A4" s="1" t="s">
        <v>199</v>
      </c>
      <c r="B4" s="1" t="s">
        <v>200</v>
      </c>
      <c r="D4" s="1" t="s">
        <v>172</v>
      </c>
      <c r="E4" s="2"/>
      <c r="F4" s="2"/>
    </row>
    <row r="5" spans="1:6" s="1" customFormat="1" ht="12.75">
      <c r="A5" s="1" t="s">
        <v>261</v>
      </c>
      <c r="B5" s="1" t="s">
        <v>262</v>
      </c>
      <c r="D5" s="1" t="s">
        <v>187</v>
      </c>
      <c r="E5" s="2"/>
      <c r="F5" s="2"/>
    </row>
    <row r="6" spans="1:6" s="1" customFormat="1" ht="12.75">
      <c r="A6" s="1" t="s">
        <v>156</v>
      </c>
      <c r="B6" s="1" t="s">
        <v>157</v>
      </c>
      <c r="D6" s="1" t="s">
        <v>280</v>
      </c>
      <c r="E6" s="2"/>
      <c r="F6" s="2"/>
    </row>
    <row r="7" spans="1:6" s="1" customFormat="1" ht="12.75">
      <c r="A7" s="1" t="s">
        <v>74</v>
      </c>
      <c r="B7" s="1" t="s">
        <v>132</v>
      </c>
      <c r="D7" s="1" t="s">
        <v>254</v>
      </c>
      <c r="F7" s="2"/>
    </row>
    <row r="8" spans="1:6" s="1" customFormat="1" ht="12.75">
      <c r="A8" s="1" t="s">
        <v>74</v>
      </c>
      <c r="B8" s="1" t="s">
        <v>302</v>
      </c>
      <c r="D8" s="1" t="s">
        <v>303</v>
      </c>
      <c r="F8" s="2"/>
    </row>
    <row r="9" spans="1:6" s="1" customFormat="1" ht="12.75">
      <c r="A9" s="1" t="s">
        <v>74</v>
      </c>
      <c r="B9" s="1" t="s">
        <v>171</v>
      </c>
      <c r="D9" s="1" t="s">
        <v>172</v>
      </c>
      <c r="E9" s="2"/>
      <c r="F9" s="2"/>
    </row>
    <row r="10" spans="1:6" s="1" customFormat="1" ht="12.75">
      <c r="A10" s="1" t="s">
        <v>74</v>
      </c>
      <c r="B10" s="1" t="s">
        <v>271</v>
      </c>
      <c r="D10" s="1" t="s">
        <v>272</v>
      </c>
      <c r="E10" s="2"/>
      <c r="F10" s="2"/>
    </row>
    <row r="11" spans="1:6" s="1" customFormat="1" ht="12.75">
      <c r="A11" s="1" t="s">
        <v>242</v>
      </c>
      <c r="B11" s="1" t="s">
        <v>243</v>
      </c>
      <c r="D11" s="1" t="s">
        <v>244</v>
      </c>
      <c r="E11" s="2"/>
      <c r="F11" s="2"/>
    </row>
    <row r="12" spans="1:6" s="1" customFormat="1" ht="12.75">
      <c r="A12" s="1" t="s">
        <v>195</v>
      </c>
      <c r="B12" s="1" t="s">
        <v>196</v>
      </c>
      <c r="D12" s="1" t="s">
        <v>269</v>
      </c>
      <c r="E12" s="2"/>
      <c r="F12" s="2"/>
    </row>
    <row r="13" spans="1:6" s="1" customFormat="1" ht="12.75">
      <c r="A13" s="1" t="s">
        <v>91</v>
      </c>
      <c r="B13" s="1" t="s">
        <v>92</v>
      </c>
      <c r="D13" s="1" t="s">
        <v>149</v>
      </c>
      <c r="E13" s="2"/>
      <c r="F13" s="2"/>
    </row>
    <row r="14" spans="1:6" s="1" customFormat="1" ht="12.75">
      <c r="A14" s="1" t="s">
        <v>73</v>
      </c>
      <c r="B14" s="1" t="s">
        <v>176</v>
      </c>
      <c r="D14" s="1" t="s">
        <v>193</v>
      </c>
      <c r="E14" s="2"/>
      <c r="F14" s="2"/>
    </row>
    <row r="15" spans="1:6" s="1" customFormat="1" ht="12.75">
      <c r="A15" s="1" t="s">
        <v>73</v>
      </c>
      <c r="B15" s="1" t="s">
        <v>296</v>
      </c>
      <c r="D15" s="1" t="s">
        <v>295</v>
      </c>
      <c r="E15" s="2"/>
      <c r="F15" s="2"/>
    </row>
    <row r="16" spans="1:6" s="1" customFormat="1" ht="12.75">
      <c r="A16" s="1" t="s">
        <v>0</v>
      </c>
      <c r="B16" s="1" t="s">
        <v>81</v>
      </c>
      <c r="D16" s="1" t="s">
        <v>220</v>
      </c>
      <c r="E16" s="2"/>
      <c r="F16" s="2"/>
    </row>
    <row r="17" spans="1:6" s="1" customFormat="1" ht="12.75">
      <c r="A17" s="1" t="s">
        <v>104</v>
      </c>
      <c r="B17" s="1" t="s">
        <v>105</v>
      </c>
      <c r="D17" s="1" t="s">
        <v>273</v>
      </c>
      <c r="E17" s="2"/>
      <c r="F17" s="2"/>
    </row>
    <row r="18" spans="1:6" s="1" customFormat="1" ht="12.75">
      <c r="A18" s="1" t="s">
        <v>155</v>
      </c>
      <c r="B18" s="1" t="s">
        <v>140</v>
      </c>
      <c r="D18" s="1" t="s">
        <v>187</v>
      </c>
      <c r="E18" s="2"/>
      <c r="F18" s="2"/>
    </row>
    <row r="19" spans="1:6" s="1" customFormat="1" ht="12.75">
      <c r="A19" s="1" t="s">
        <v>250</v>
      </c>
      <c r="B19" s="1" t="s">
        <v>251</v>
      </c>
      <c r="D19" s="1" t="s">
        <v>252</v>
      </c>
      <c r="E19" s="2"/>
      <c r="F19" s="2"/>
    </row>
    <row r="20" spans="1:6" s="1" customFormat="1" ht="12.75">
      <c r="A20" s="1" t="s">
        <v>226</v>
      </c>
      <c r="B20" s="1" t="s">
        <v>227</v>
      </c>
      <c r="D20" s="1" t="s">
        <v>228</v>
      </c>
      <c r="E20" s="2"/>
      <c r="F20" s="2"/>
    </row>
    <row r="21" spans="1:6" s="1" customFormat="1" ht="12.75">
      <c r="A21" s="1" t="s">
        <v>93</v>
      </c>
      <c r="B21" s="1" t="s">
        <v>94</v>
      </c>
      <c r="D21" s="1" t="s">
        <v>274</v>
      </c>
      <c r="E21" s="2"/>
      <c r="F21" s="2"/>
    </row>
    <row r="22" spans="1:6" s="1" customFormat="1" ht="12.75">
      <c r="A22" s="1" t="s">
        <v>93</v>
      </c>
      <c r="B22" s="1" t="s">
        <v>116</v>
      </c>
      <c r="D22" s="1" t="s">
        <v>270</v>
      </c>
      <c r="F22" s="2"/>
    </row>
    <row r="23" spans="1:6" s="1" customFormat="1" ht="12.75">
      <c r="A23" s="1" t="s">
        <v>83</v>
      </c>
      <c r="B23" s="1" t="s">
        <v>241</v>
      </c>
      <c r="D23" s="1" t="s">
        <v>275</v>
      </c>
      <c r="F23" s="2"/>
    </row>
    <row r="24" spans="1:6" s="1" customFormat="1" ht="12.75">
      <c r="A24" s="1" t="s">
        <v>83</v>
      </c>
      <c r="B24" s="1" t="s">
        <v>277</v>
      </c>
      <c r="D24" s="1" t="s">
        <v>278</v>
      </c>
      <c r="E24" s="2"/>
      <c r="F24" s="2"/>
    </row>
    <row r="25" spans="1:6" s="1" customFormat="1" ht="12.75">
      <c r="A25" s="1" t="s">
        <v>158</v>
      </c>
      <c r="B25" s="1" t="s">
        <v>288</v>
      </c>
      <c r="D25" s="1" t="s">
        <v>289</v>
      </c>
      <c r="E25" s="2"/>
      <c r="F25" s="2"/>
    </row>
    <row r="26" spans="1:6" s="1" customFormat="1" ht="12.75">
      <c r="A26" s="1" t="s">
        <v>158</v>
      </c>
      <c r="B26" s="1" t="s">
        <v>309</v>
      </c>
      <c r="D26" s="1" t="s">
        <v>310</v>
      </c>
      <c r="E26" s="2"/>
      <c r="F26" s="2"/>
    </row>
    <row r="27" spans="1:6" s="1" customFormat="1" ht="12.75">
      <c r="A27" s="1" t="s">
        <v>216</v>
      </c>
      <c r="B27" s="1" t="s">
        <v>217</v>
      </c>
      <c r="D27" s="1" t="s">
        <v>233</v>
      </c>
      <c r="E27" s="2"/>
      <c r="F27" s="2"/>
    </row>
    <row r="28" spans="1:6" s="1" customFormat="1" ht="12.75">
      <c r="A28" s="1" t="s">
        <v>291</v>
      </c>
      <c r="B28" s="1" t="s">
        <v>292</v>
      </c>
      <c r="D28" s="1" t="s">
        <v>293</v>
      </c>
      <c r="E28" s="2"/>
      <c r="F28" s="2"/>
    </row>
    <row r="29" spans="1:6" s="1" customFormat="1" ht="12.75">
      <c r="A29" s="1" t="s">
        <v>110</v>
      </c>
      <c r="B29" s="1" t="s">
        <v>135</v>
      </c>
      <c r="D29" s="1" t="s">
        <v>231</v>
      </c>
      <c r="E29" s="2"/>
      <c r="F29" s="2"/>
    </row>
    <row r="30" spans="1:6" s="1" customFormat="1" ht="12.75">
      <c r="A30" s="1" t="s">
        <v>102</v>
      </c>
      <c r="B30" s="1" t="s">
        <v>315</v>
      </c>
      <c r="C30" s="2"/>
      <c r="D30" s="1" t="s">
        <v>316</v>
      </c>
      <c r="E30" s="2"/>
      <c r="F30" s="2"/>
    </row>
    <row r="31" spans="1:6" s="1" customFormat="1" ht="12.75">
      <c r="A31" s="1" t="s">
        <v>102</v>
      </c>
      <c r="B31" s="1" t="s">
        <v>248</v>
      </c>
      <c r="D31" s="1" t="s">
        <v>249</v>
      </c>
      <c r="E31" s="2"/>
      <c r="F31" s="2"/>
    </row>
    <row r="32" spans="1:6" s="1" customFormat="1" ht="12.75">
      <c r="A32" s="1" t="s">
        <v>102</v>
      </c>
      <c r="B32" s="1" t="s">
        <v>297</v>
      </c>
      <c r="D32" s="1" t="s">
        <v>298</v>
      </c>
      <c r="F32" s="2"/>
    </row>
    <row r="33" spans="1:6" s="1" customFormat="1" ht="12.75">
      <c r="A33" s="1" t="s">
        <v>146</v>
      </c>
      <c r="B33" s="1" t="s">
        <v>147</v>
      </c>
      <c r="D33" s="1" t="s">
        <v>232</v>
      </c>
      <c r="E33" s="2"/>
      <c r="F33" s="2"/>
    </row>
    <row r="34" spans="1:6" s="1" customFormat="1" ht="12.75">
      <c r="A34" s="1" t="s">
        <v>109</v>
      </c>
      <c r="B34" s="1" t="s">
        <v>282</v>
      </c>
      <c r="D34" s="1" t="s">
        <v>283</v>
      </c>
      <c r="E34" s="2"/>
      <c r="F34" s="2"/>
    </row>
    <row r="35" spans="1:6" s="1" customFormat="1" ht="12.75">
      <c r="A35" s="1" t="s">
        <v>109</v>
      </c>
      <c r="B35" s="1" t="s">
        <v>159</v>
      </c>
      <c r="D35" s="1" t="s">
        <v>142</v>
      </c>
      <c r="E35" s="2"/>
      <c r="F35" s="2"/>
    </row>
    <row r="36" spans="1:6" s="1" customFormat="1" ht="12.75">
      <c r="A36" s="1" t="s">
        <v>109</v>
      </c>
      <c r="B36" s="1" t="s">
        <v>224</v>
      </c>
      <c r="D36" s="1" t="s">
        <v>225</v>
      </c>
      <c r="E36" s="2"/>
      <c r="F36" s="2"/>
    </row>
    <row r="37" spans="1:6" s="1" customFormat="1" ht="12.75">
      <c r="A37" s="1" t="s">
        <v>109</v>
      </c>
      <c r="B37" s="1" t="s">
        <v>141</v>
      </c>
      <c r="D37" s="1" t="s">
        <v>142</v>
      </c>
      <c r="E37" s="2"/>
      <c r="F37" s="2"/>
    </row>
    <row r="38" spans="1:6" s="1" customFormat="1" ht="12.75">
      <c r="A38" s="1" t="s">
        <v>136</v>
      </c>
      <c r="B38" s="1" t="s">
        <v>137</v>
      </c>
      <c r="D38" s="1" t="s">
        <v>294</v>
      </c>
      <c r="E38" s="2"/>
      <c r="F38" s="2"/>
    </row>
    <row r="39" spans="1:6" s="1" customFormat="1" ht="12.75">
      <c r="A39" s="1" t="s">
        <v>136</v>
      </c>
      <c r="B39" s="1" t="s">
        <v>183</v>
      </c>
      <c r="D39" s="1" t="s">
        <v>253</v>
      </c>
      <c r="E39" s="2"/>
      <c r="F39" s="2"/>
    </row>
    <row r="40" spans="1:6" s="1" customFormat="1" ht="12.75">
      <c r="A40" s="1" t="s">
        <v>106</v>
      </c>
      <c r="B40" s="1" t="s">
        <v>77</v>
      </c>
      <c r="D40" s="1" t="s">
        <v>107</v>
      </c>
      <c r="E40" s="2"/>
      <c r="F40" s="2"/>
    </row>
    <row r="41" spans="1:6" s="1" customFormat="1" ht="12.75">
      <c r="A41" s="1" t="s">
        <v>106</v>
      </c>
      <c r="B41" s="1" t="s">
        <v>108</v>
      </c>
      <c r="D41" s="1" t="s">
        <v>149</v>
      </c>
      <c r="E41" s="2"/>
      <c r="F41" s="2"/>
    </row>
    <row r="42" spans="1:6" s="1" customFormat="1" ht="12.75">
      <c r="A42" s="1" t="s">
        <v>106</v>
      </c>
      <c r="B42" s="1" t="s">
        <v>143</v>
      </c>
      <c r="D42" s="1" t="s">
        <v>290</v>
      </c>
      <c r="E42" s="2"/>
      <c r="F42" s="2"/>
    </row>
    <row r="43" spans="1:6" s="1" customFormat="1" ht="12.75">
      <c r="A43" s="1" t="s">
        <v>106</v>
      </c>
      <c r="B43" s="1" t="s">
        <v>307</v>
      </c>
      <c r="D43" s="1" t="s">
        <v>308</v>
      </c>
      <c r="E43" s="2"/>
      <c r="F43" s="2"/>
    </row>
    <row r="44" spans="1:6" s="1" customFormat="1" ht="12.75">
      <c r="A44" s="1" t="s">
        <v>106</v>
      </c>
      <c r="B44" s="1" t="s">
        <v>166</v>
      </c>
      <c r="D44" s="1" t="s">
        <v>219</v>
      </c>
      <c r="E44" s="2"/>
      <c r="F44" s="2"/>
    </row>
    <row r="45" spans="1:6" s="1" customFormat="1" ht="12.75">
      <c r="A45" s="1" t="s">
        <v>106</v>
      </c>
      <c r="B45" s="1" t="s">
        <v>305</v>
      </c>
      <c r="D45" s="1" t="s">
        <v>306</v>
      </c>
      <c r="E45" s="2"/>
      <c r="F45" s="2"/>
    </row>
    <row r="46" spans="1:6" s="1" customFormat="1" ht="12.75">
      <c r="A46" s="1" t="s">
        <v>153</v>
      </c>
      <c r="B46" s="1" t="s">
        <v>314</v>
      </c>
      <c r="D46" s="1" t="s">
        <v>304</v>
      </c>
      <c r="E46" s="2"/>
      <c r="F46" s="2"/>
    </row>
    <row r="47" spans="1:4" s="1" customFormat="1" ht="12.75">
      <c r="A47" s="1" t="s">
        <v>153</v>
      </c>
      <c r="B47" s="1" t="s">
        <v>140</v>
      </c>
      <c r="D47" s="1" t="s">
        <v>304</v>
      </c>
    </row>
    <row r="48" spans="1:6" s="1" customFormat="1" ht="12.75">
      <c r="A48" s="1" t="s">
        <v>153</v>
      </c>
      <c r="B48" s="1" t="s">
        <v>154</v>
      </c>
      <c r="D48" s="1" t="s">
        <v>194</v>
      </c>
      <c r="F48" s="2"/>
    </row>
    <row r="49" spans="1:6" s="1" customFormat="1" ht="12.75">
      <c r="A49" s="1" t="s">
        <v>153</v>
      </c>
      <c r="B49" s="1" t="s">
        <v>311</v>
      </c>
      <c r="C49" s="2"/>
      <c r="D49" s="1" t="s">
        <v>304</v>
      </c>
      <c r="E49" s="2"/>
      <c r="F49" s="2"/>
    </row>
    <row r="50" spans="1:6" s="1" customFormat="1" ht="12.75">
      <c r="A50" s="1" t="s">
        <v>139</v>
      </c>
      <c r="B50" s="1" t="s">
        <v>140</v>
      </c>
      <c r="D50" s="1" t="s">
        <v>173</v>
      </c>
      <c r="E50" s="2"/>
      <c r="F50" s="2"/>
    </row>
    <row r="51" spans="1:6" s="1" customFormat="1" ht="12.75">
      <c r="A51" s="1" t="s">
        <v>299</v>
      </c>
      <c r="B51" s="1" t="s">
        <v>300</v>
      </c>
      <c r="D51" s="1" t="s">
        <v>301</v>
      </c>
      <c r="E51" s="2"/>
      <c r="F51" s="2"/>
    </row>
    <row r="52" spans="1:6" s="1" customFormat="1" ht="12.75">
      <c r="A52" s="1" t="s">
        <v>257</v>
      </c>
      <c r="B52" s="1" t="s">
        <v>258</v>
      </c>
      <c r="D52" s="1" t="s">
        <v>259</v>
      </c>
      <c r="F52" s="2"/>
    </row>
    <row r="53" spans="1:6" s="1" customFormat="1" ht="12.75">
      <c r="A53" s="1" t="s">
        <v>184</v>
      </c>
      <c r="B53" s="1" t="s">
        <v>185</v>
      </c>
      <c r="D53" s="1" t="s">
        <v>182</v>
      </c>
      <c r="E53" s="2"/>
      <c r="F53" s="2"/>
    </row>
    <row r="54" spans="1:6" s="1" customFormat="1" ht="12.75">
      <c r="A54" s="1" t="s">
        <v>245</v>
      </c>
      <c r="B54" s="1" t="s">
        <v>191</v>
      </c>
      <c r="D54" s="1" t="s">
        <v>187</v>
      </c>
      <c r="E54" s="2"/>
      <c r="F54" s="2"/>
    </row>
    <row r="55" spans="1:6" s="1" customFormat="1" ht="12.75">
      <c r="A55" s="1" t="s">
        <v>80</v>
      </c>
      <c r="B55" s="1" t="s">
        <v>284</v>
      </c>
      <c r="D55" s="1" t="s">
        <v>285</v>
      </c>
      <c r="E55" s="2"/>
      <c r="F55" s="2"/>
    </row>
    <row r="56" spans="1:6" s="1" customFormat="1" ht="12.75">
      <c r="A56" s="1" t="s">
        <v>80</v>
      </c>
      <c r="B56" s="1" t="s">
        <v>317</v>
      </c>
      <c r="D56" s="1" t="s">
        <v>318</v>
      </c>
      <c r="E56" s="2"/>
      <c r="F56" s="2"/>
    </row>
    <row r="57" spans="1:6" s="1" customFormat="1" ht="12.75">
      <c r="A57" s="1" t="s">
        <v>80</v>
      </c>
      <c r="B57" s="1" t="s">
        <v>89</v>
      </c>
      <c r="D57" s="1" t="s">
        <v>247</v>
      </c>
      <c r="E57" s="2"/>
      <c r="F57" s="2"/>
    </row>
    <row r="58" spans="1:6" s="1" customFormat="1" ht="12.75">
      <c r="A58" s="1" t="s">
        <v>80</v>
      </c>
      <c r="B58" s="1" t="s">
        <v>167</v>
      </c>
      <c r="D58" s="1" t="s">
        <v>168</v>
      </c>
      <c r="E58" s="2"/>
      <c r="F58" s="2"/>
    </row>
    <row r="59" spans="1:6" s="1" customFormat="1" ht="12.75">
      <c r="A59" s="1" t="s">
        <v>80</v>
      </c>
      <c r="B59" s="1" t="s">
        <v>286</v>
      </c>
      <c r="D59" s="1" t="s">
        <v>287</v>
      </c>
      <c r="E59" s="2"/>
      <c r="F59" s="2"/>
    </row>
    <row r="60" spans="1:6" s="1" customFormat="1" ht="12.75">
      <c r="A60" s="1" t="s">
        <v>80</v>
      </c>
      <c r="B60" s="1" t="s">
        <v>221</v>
      </c>
      <c r="D60" s="1" t="s">
        <v>281</v>
      </c>
      <c r="E60" s="2"/>
      <c r="F60" s="2"/>
    </row>
    <row r="61" spans="1:6" s="1" customFormat="1" ht="12.75">
      <c r="A61" s="1" t="s">
        <v>80</v>
      </c>
      <c r="B61" s="1" t="s">
        <v>112</v>
      </c>
      <c r="D61" s="1" t="s">
        <v>240</v>
      </c>
      <c r="E61" s="2"/>
      <c r="F61" s="2"/>
    </row>
    <row r="62" spans="1:6" s="1" customFormat="1" ht="12.75">
      <c r="A62" s="1" t="s">
        <v>80</v>
      </c>
      <c r="B62" s="1" t="s">
        <v>276</v>
      </c>
      <c r="D62" s="1" t="s">
        <v>279</v>
      </c>
      <c r="E62" s="2"/>
      <c r="F62" s="2"/>
    </row>
    <row r="63" spans="1:6" s="1" customFormat="1" ht="12.75">
      <c r="A63" s="1" t="s">
        <v>80</v>
      </c>
      <c r="B63" s="1" t="s">
        <v>162</v>
      </c>
      <c r="D63" s="1" t="s">
        <v>222</v>
      </c>
      <c r="E63" s="2"/>
      <c r="F63" s="2"/>
    </row>
    <row r="64" spans="1:6" s="1" customFormat="1" ht="12.75">
      <c r="A64" s="1" t="s">
        <v>80</v>
      </c>
      <c r="B64" s="1" t="s">
        <v>164</v>
      </c>
      <c r="D64" s="1" t="s">
        <v>222</v>
      </c>
      <c r="E64" s="2"/>
      <c r="F64" s="2"/>
    </row>
    <row r="65" spans="1:6" s="1" customFormat="1" ht="12.75">
      <c r="A65" s="1" t="s">
        <v>80</v>
      </c>
      <c r="B65" s="1" t="s">
        <v>115</v>
      </c>
      <c r="D65" s="1" t="s">
        <v>134</v>
      </c>
      <c r="E65" s="2"/>
      <c r="F65" s="2"/>
    </row>
    <row r="66" spans="1:6" s="1" customFormat="1" ht="12.75">
      <c r="A66" s="1" t="s">
        <v>97</v>
      </c>
      <c r="B66" s="1" t="s">
        <v>312</v>
      </c>
      <c r="D66" s="1" t="s">
        <v>313</v>
      </c>
      <c r="E66" s="2"/>
      <c r="F66" s="2"/>
    </row>
    <row r="67" spans="1:6" s="1" customFormat="1" ht="12.75">
      <c r="A67" s="1" t="s">
        <v>97</v>
      </c>
      <c r="B67" s="1" t="s">
        <v>181</v>
      </c>
      <c r="D67" s="1" t="s">
        <v>182</v>
      </c>
      <c r="F67" s="2"/>
    </row>
    <row r="68" spans="1:6" s="1" customFormat="1" ht="12.75">
      <c r="A68" s="1" t="s">
        <v>97</v>
      </c>
      <c r="B68" s="1" t="s">
        <v>98</v>
      </c>
      <c r="D68" s="1" t="s">
        <v>246</v>
      </c>
      <c r="E68" s="2"/>
      <c r="F68" s="2"/>
    </row>
    <row r="69" spans="1:6" s="1" customFormat="1" ht="12.75">
      <c r="A69" s="1" t="s">
        <v>100</v>
      </c>
      <c r="B69" s="1" t="s">
        <v>101</v>
      </c>
      <c r="D69" s="1" t="s">
        <v>263</v>
      </c>
      <c r="E69" s="2"/>
      <c r="F69" s="2"/>
    </row>
    <row r="70" s="2" customFormat="1" ht="12.75"/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Ympäristöhallinto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gustafssone</dc:creator>
  <cp:keywords/>
  <dc:description/>
  <cp:lastModifiedBy>LENOVO</cp:lastModifiedBy>
  <cp:lastPrinted>2003-03-12T06:00:03Z</cp:lastPrinted>
  <dcterms:created xsi:type="dcterms:W3CDTF">2003-02-25T10:48:46Z</dcterms:created>
  <dcterms:modified xsi:type="dcterms:W3CDTF">2020-04-07T15:44:27Z</dcterms:modified>
  <cp:category/>
  <cp:version/>
  <cp:contentType/>
  <cp:contentStatus/>
</cp:coreProperties>
</file>