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8040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37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38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2010-luvun lajimäärään solussa G137</t>
        </r>
      </text>
    </comment>
  </commentList>
</comments>
</file>

<file path=xl/sharedStrings.xml><?xml version="1.0" encoding="utf-8"?>
<sst xmlns="http://schemas.openxmlformats.org/spreadsheetml/2006/main" count="680" uniqueCount="320">
  <si>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</si>
  <si>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</si>
  <si>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</si>
  <si>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</si>
  <si>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</si>
  <si>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</si>
  <si>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</si>
  <si>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</si>
  <si>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</si>
  <si>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</si>
  <si>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</si>
  <si>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</si>
  <si>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</si>
  <si>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</si>
  <si>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</si>
  <si>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</si>
  <si>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</si>
  <si>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</si>
  <si>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</si>
  <si>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</si>
  <si>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</si>
  <si>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</si>
  <si>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</si>
  <si>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</si>
  <si>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</si>
  <si>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</si>
  <si>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</si>
  <si>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</si>
  <si>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</si>
  <si>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</si>
  <si>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</si>
  <si>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</si>
  <si>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</si>
  <si>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</si>
  <si>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</si>
  <si>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</si>
  <si>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</si>
  <si>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</si>
  <si>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</si>
  <si>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</si>
  <si>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</si>
  <si>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</si>
  <si>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</si>
  <si>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</si>
  <si>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</si>
  <si>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</si>
  <si>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</si>
  <si>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</si>
  <si>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</si>
  <si>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</si>
  <si>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</si>
  <si>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</si>
  <si>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</si>
  <si>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</si>
  <si>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</si>
  <si>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</si>
  <si>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</si>
  <si>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</si>
  <si>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</si>
  <si>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</si>
  <si>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</si>
  <si>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</si>
  <si>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</si>
  <si>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</si>
  <si>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</si>
  <si>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</si>
  <si>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</si>
  <si>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</si>
  <si>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</si>
  <si>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</si>
  <si>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</si>
  <si>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</si>
  <si>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</si>
  <si>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</si>
  <si>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KAA</t>
  </si>
  <si>
    <t>Piekana</t>
  </si>
  <si>
    <t>RYM</t>
  </si>
  <si>
    <t>Pikkutikka</t>
  </si>
  <si>
    <t>Sarvipöllö</t>
  </si>
  <si>
    <t>TUR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</si>
  <si>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</si>
  <si>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</si>
  <si>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</si>
  <si>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</si>
  <si>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</si>
  <si>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</si>
  <si>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</si>
  <si>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</si>
  <si>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</si>
  <si>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</si>
  <si>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</si>
  <si>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</si>
  <si>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</si>
  <si>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</si>
  <si>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</si>
  <si>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</si>
  <si>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</si>
  <si>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</si>
  <si>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</si>
  <si>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</si>
  <si>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</si>
  <si>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</si>
  <si>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</si>
  <si>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</si>
  <si>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</si>
  <si>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</si>
  <si>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Brunnila</t>
  </si>
  <si>
    <t>RAI</t>
  </si>
  <si>
    <t>PAI</t>
  </si>
  <si>
    <t>Tukkasotka</t>
  </si>
  <si>
    <t>Rauvolanlahti</t>
  </si>
  <si>
    <t>Luhtakana</t>
  </si>
  <si>
    <t>Mustapääkerttu</t>
  </si>
  <si>
    <t>Takakirves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</si>
  <si>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</si>
  <si>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</si>
  <si>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</si>
  <si>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</si>
  <si>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</si>
  <si>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</si>
  <si>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</si>
  <si>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</si>
  <si>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</si>
  <si>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</si>
  <si>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</si>
  <si>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</si>
  <si>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</si>
  <si>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</si>
  <si>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</si>
  <si>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</si>
  <si>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</si>
  <si>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</si>
  <si>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</si>
  <si>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</si>
  <si>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</si>
  <si>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</si>
  <si>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</si>
  <si>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</si>
  <si>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</si>
  <si>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</si>
  <si>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</si>
  <si>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</si>
  <si>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</si>
  <si>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</si>
  <si>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</si>
  <si>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</si>
  <si>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</si>
  <si>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</si>
  <si>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</si>
  <si>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</si>
  <si>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</si>
  <si>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</si>
  <si>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</si>
  <si>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</si>
  <si>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</si>
  <si>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</si>
  <si>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</si>
  <si>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</si>
  <si>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</si>
  <si>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</si>
  <si>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</si>
  <si>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</si>
  <si>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Kohmo-Pääskyvuori</t>
  </si>
  <si>
    <t>*Petri Vainio</t>
  </si>
  <si>
    <t>Valkoselkätikka</t>
  </si>
  <si>
    <t>Tavi</t>
  </si>
  <si>
    <t>Pohjanpelto</t>
  </si>
  <si>
    <t>*Kim Kuntze</t>
  </si>
  <si>
    <t>Sinisuohaukka</t>
  </si>
  <si>
    <t>Taviokuurna</t>
  </si>
  <si>
    <t>Kiparluoto</t>
  </si>
  <si>
    <t>Harmaahaikara</t>
  </si>
  <si>
    <t>Pähkinähakki</t>
  </si>
  <si>
    <t>Tuulihaukka</t>
  </si>
  <si>
    <t>Uusintalaskentojen 1999/00-08/09 yks./10km keskiarvo</t>
  </si>
  <si>
    <t>Kalanti kk</t>
  </si>
  <si>
    <t>*Rauno Laine</t>
  </si>
  <si>
    <t>Vahto</t>
  </si>
  <si>
    <t>Naurulokki</t>
  </si>
  <si>
    <t>Jorma Kirjonen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</si>
  <si>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</si>
  <si>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</si>
  <si>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</si>
  <si>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</si>
  <si>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</si>
  <si>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</si>
  <si>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</si>
  <si>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</si>
  <si>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</si>
  <si>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</si>
  <si>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</si>
  <si>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</si>
  <si>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</si>
  <si>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</si>
  <si>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</si>
  <si>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</si>
  <si>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</si>
  <si>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</si>
  <si>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</si>
  <si>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</si>
  <si>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</si>
  <si>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</si>
  <si>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</si>
  <si>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</si>
  <si>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</si>
  <si>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</si>
  <si>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NAU</t>
  </si>
  <si>
    <t>Ängsö</t>
  </si>
  <si>
    <t>Selkälokki</t>
  </si>
  <si>
    <t>*Juha Kylänpää</t>
  </si>
  <si>
    <t>2010-l</t>
  </si>
  <si>
    <t>Kaanaa-Pirilä</t>
  </si>
  <si>
    <t>*Harri Päivärinta</t>
  </si>
  <si>
    <t>MEL</t>
  </si>
  <si>
    <t>Tuohimaa</t>
  </si>
  <si>
    <t>Erkki Kallio</t>
  </si>
  <si>
    <t>ALA</t>
  </si>
  <si>
    <t>Koskenkylä</t>
  </si>
  <si>
    <t>*Raimo Uusitalo</t>
  </si>
  <si>
    <t>Merisirri</t>
  </si>
  <si>
    <t>Luotokirvinen</t>
  </si>
  <si>
    <t>Kettusirkku</t>
  </si>
  <si>
    <t>Merihanhi</t>
  </si>
  <si>
    <t>Pikkujoutsen</t>
  </si>
  <si>
    <t>Keskusta-Parsila</t>
  </si>
  <si>
    <t>*Jari Kårlund</t>
  </si>
  <si>
    <t>TAR</t>
  </si>
  <si>
    <t>Heisala</t>
  </si>
  <si>
    <t>MAS</t>
  </si>
  <si>
    <t>Ohensaari</t>
  </si>
  <si>
    <t>Metsähanhi</t>
  </si>
  <si>
    <t>Kurki</t>
  </si>
  <si>
    <t>SÄR</t>
  </si>
  <si>
    <t>Förby-Finby</t>
  </si>
  <si>
    <t>DRA</t>
  </si>
  <si>
    <t>Kasnäs</t>
  </si>
  <si>
    <t>Laulurastas</t>
  </si>
  <si>
    <t>Lapinsirkku</t>
  </si>
  <si>
    <t>Ruissalo</t>
  </si>
  <si>
    <t>Suorsala</t>
  </si>
  <si>
    <t>*Lehtonen Jouko, Lehtonen Pirkko</t>
  </si>
  <si>
    <t>Hauninen</t>
  </si>
  <si>
    <t>*Timo Lainema</t>
  </si>
  <si>
    <t>Halinen III</t>
  </si>
  <si>
    <t>NOU</t>
  </si>
  <si>
    <t>Palo</t>
  </si>
  <si>
    <t>*Jouni Saario</t>
  </si>
  <si>
    <t>Pansio-Perno</t>
  </si>
  <si>
    <t>*Markus Ahola</t>
  </si>
  <si>
    <t>Hankkaa-Karistoja</t>
  </si>
  <si>
    <t>*Kleemola Lauri, Kleemola Markku</t>
  </si>
  <si>
    <t>Esko Gustafsson, Pyry Herva</t>
  </si>
  <si>
    <t>Kangaskiuru</t>
  </si>
  <si>
    <t>Katariinanlaakso-Ala-Lemu</t>
  </si>
  <si>
    <t>*Lehtonen Raimo, Lehtonen Tommi, Moberg Hannu</t>
  </si>
  <si>
    <t>Attu</t>
  </si>
  <si>
    <t>Vanhalinna</t>
  </si>
  <si>
    <t>*Timo Alppi</t>
  </si>
  <si>
    <t>Vartsala</t>
  </si>
  <si>
    <t>*Seppo Kallio</t>
  </si>
  <si>
    <t>Stortervo-Mågby</t>
  </si>
  <si>
    <t>*Tom Ahlström</t>
  </si>
  <si>
    <t>Röölä</t>
  </si>
  <si>
    <t>*Timo Nurmi</t>
  </si>
  <si>
    <t xml:space="preserve"> </t>
  </si>
  <si>
    <t>Pikisaari-Maanpää</t>
  </si>
  <si>
    <t>*Markku Hyvönen, Reko Leino</t>
  </si>
  <si>
    <t>Metsämäki</t>
  </si>
  <si>
    <t>*Pekka Alho, Tom Lindbom</t>
  </si>
  <si>
    <t>Mäntysirkku</t>
  </si>
  <si>
    <t>Merikihu</t>
  </si>
  <si>
    <t>Uusintalaskentojen 2009/10-16/17 yks./10km keskiarvo</t>
  </si>
  <si>
    <t>Allihaahka</t>
  </si>
  <si>
    <t>*Koskinen Ari, Koskinen Kaija, Kankare Kai, Tiihonen Kirsi</t>
  </si>
  <si>
    <t>*Arvi Uotila, Uotila Tuomas, Jarmo Boman</t>
  </si>
  <si>
    <t>Satama</t>
  </si>
  <si>
    <t>*Markus Rantala</t>
  </si>
  <si>
    <t>Vartsaari</t>
  </si>
  <si>
    <t>*Jukka Saario</t>
  </si>
  <si>
    <t>*Ekblom Hannu,Loivaranta Pekka, Helle Timo, Koskinen Kalevi</t>
  </si>
  <si>
    <t>Luolalanjärvi</t>
  </si>
  <si>
    <t>*Jarmo Laine, Emma Kosonen</t>
  </si>
  <si>
    <t>*Koskela Tapio, Talja Kristiina</t>
  </si>
  <si>
    <t>Lajikohtainen yksilömäärä/ 10 havaintokilometriä</t>
  </si>
  <si>
    <t>Vuoden 2019 määrä suhteessa 2010-luvun keskiarvoon</t>
  </si>
  <si>
    <t>Yks/10 reittikm laskennassa
 syksyllä 2018</t>
  </si>
  <si>
    <t>Yks/10 reittikm 
vuodenvaihteessa 2018/19</t>
  </si>
  <si>
    <t>Pehtjärvi</t>
  </si>
  <si>
    <t>*Asko Suoranta</t>
  </si>
  <si>
    <t>*Jorma Tenovuo, Petri Laine, Heidi Tammero</t>
  </si>
  <si>
    <t>Esko Gustafsson, Hannu Klemola, Veijo Peltola</t>
  </si>
  <si>
    <t>*Virta Marko, Harri Paavo, Teuvo Imponen, Ansku Lehto</t>
  </si>
  <si>
    <t>Pahojoki</t>
  </si>
  <si>
    <t>*Asser Hantula, Merja Hantula, Ismo Raitio</t>
  </si>
  <si>
    <t>*Raimo Hyvönen</t>
  </si>
  <si>
    <t>*Kari Lehtonen</t>
  </si>
  <si>
    <t>Golf-kenttä</t>
  </si>
  <si>
    <t>*Kari Airikkala, Aila Lukin</t>
  </si>
  <si>
    <t>*Osmo Kivivuori, Kari Tuominen</t>
  </si>
  <si>
    <t>*Ville Räihä, Reijo Vikman, Hanna Järvinen</t>
  </si>
  <si>
    <t>Luonnonmaa</t>
  </si>
  <si>
    <t>*Ismo Hyvärinen</t>
  </si>
  <si>
    <t>*Pekka Salmi, Juhani Salmi</t>
  </si>
  <si>
    <t>*Seppo Kallio, Sirpa Kallio</t>
  </si>
  <si>
    <t>*Rainer Grönholm, Rolf Karlson, Jyrki Kuusela</t>
  </si>
  <si>
    <t>*Kai Kankare, Koskinen Ari, Koskinen Kaija, Jukka Holmström</t>
  </si>
  <si>
    <t>*Peter Uppstu</t>
  </si>
  <si>
    <t>Keskusta-Kolkanaukko</t>
  </si>
  <si>
    <t>TAI</t>
  </si>
  <si>
    <t>*Arvi Uotila, Perttu Uotila, Tuomas Uotila, Jarmo Boman</t>
  </si>
  <si>
    <t>*Uppstu Peter</t>
  </si>
  <si>
    <t>*Juuti Jyri, Juuti Elmeri</t>
  </si>
  <si>
    <t>Kirjosiipikäpylintu</t>
  </si>
  <si>
    <t>Yks/10 reittikm 
kevätlaskennassa 2019</t>
  </si>
  <si>
    <t>*Pettersson Kaj-Ove, Blomqvist Bertil, Duncker Markus</t>
  </si>
  <si>
    <t>Sirkkula</t>
  </si>
  <si>
    <t>*Jari Lähteenoja, Seppo Sällylä, Ari Vienonen</t>
  </si>
  <si>
    <t>*Jari Lähteenoja, Seppo Sällylä</t>
  </si>
  <si>
    <t>Halikonlahti</t>
  </si>
  <si>
    <t>*Jari Lähteenoja, Seppo Sällylä, Ari Vienonen, Ilkka Laiho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</si>
</sst>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80" fontId="0" fillId="2" borderId="18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180" fontId="0" fillId="3" borderId="18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80" fontId="0" fillId="3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180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strike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40"/>
  <sheetViews>
    <sheetView tabSelected="1" workbookViewId="0" topLeftCell="A1">
      <pane xSplit="1" ySplit="4" topLeftCell="Q1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25" sqref="V125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8515625" style="1" customWidth="1"/>
    <col min="8" max="19" width="6.57421875" style="0" customWidth="1"/>
    <col min="20" max="20" width="7.28125" style="0" customWidth="1"/>
    <col min="21" max="21" width="6.57421875" style="0" customWidth="1"/>
    <col min="22" max="23" width="6.57421875" style="63" customWidth="1"/>
    <col min="24" max="24" width="6.57421875" style="0" bestFit="1" customWidth="1"/>
    <col min="25" max="27" width="6.57421875" style="0" customWidth="1"/>
  </cols>
  <sheetData>
    <row r="1" ht="12.75">
      <c r="A1" s="1" t="s">
        <v>83</v>
      </c>
    </row>
    <row r="2" spans="1:86" s="4" customFormat="1" ht="129.75" customHeight="1">
      <c r="A2" s="3"/>
      <c r="B2" s="22" t="s">
        <v>116</v>
      </c>
      <c r="C2" s="22" t="s">
        <v>117</v>
      </c>
      <c r="D2" s="22" t="s">
        <v>118</v>
      </c>
      <c r="E2" s="22" t="s">
        <v>119</v>
      </c>
      <c r="F2" s="22" t="s">
        <v>174</v>
      </c>
      <c r="G2" s="22" t="s">
        <v>271</v>
      </c>
      <c r="H2" s="106" t="s">
        <v>283</v>
      </c>
      <c r="I2" s="106"/>
      <c r="J2" s="106"/>
      <c r="K2" s="106"/>
      <c r="L2" s="106"/>
      <c r="M2" s="106"/>
      <c r="N2" s="106"/>
      <c r="O2" s="106"/>
      <c r="P2" s="107"/>
      <c r="Q2" s="94" t="s">
        <v>128</v>
      </c>
      <c r="R2" s="94" t="s">
        <v>129</v>
      </c>
      <c r="S2" s="94" t="s">
        <v>143</v>
      </c>
      <c r="T2" s="86" t="s">
        <v>284</v>
      </c>
      <c r="U2" s="51" t="s">
        <v>217</v>
      </c>
      <c r="V2" s="66" t="s">
        <v>190</v>
      </c>
      <c r="W2" s="66" t="s">
        <v>235</v>
      </c>
      <c r="X2" s="50" t="s">
        <v>130</v>
      </c>
      <c r="Y2" s="50" t="s">
        <v>253</v>
      </c>
      <c r="Z2" s="50" t="s">
        <v>166</v>
      </c>
      <c r="AA2" s="50" t="s">
        <v>186</v>
      </c>
      <c r="AB2" s="50" t="s">
        <v>91</v>
      </c>
      <c r="AC2" s="50" t="s">
        <v>170</v>
      </c>
      <c r="AD2" s="50" t="s">
        <v>258</v>
      </c>
      <c r="AE2" s="50" t="s">
        <v>292</v>
      </c>
      <c r="AF2" s="50" t="s">
        <v>287</v>
      </c>
      <c r="AG2" s="49" t="s">
        <v>80</v>
      </c>
      <c r="AH2" s="49" t="s">
        <v>104</v>
      </c>
      <c r="AI2" s="49" t="s">
        <v>256</v>
      </c>
      <c r="AJ2" s="49" t="s">
        <v>138</v>
      </c>
      <c r="AK2" s="49" t="s">
        <v>229</v>
      </c>
      <c r="AL2" s="49" t="s">
        <v>214</v>
      </c>
      <c r="AM2" s="49" t="s">
        <v>93</v>
      </c>
      <c r="AN2" s="49" t="s">
        <v>114</v>
      </c>
      <c r="AO2" s="49" t="s">
        <v>224</v>
      </c>
      <c r="AP2" s="49" t="s">
        <v>239</v>
      </c>
      <c r="AQ2" s="49" t="s">
        <v>300</v>
      </c>
      <c r="AR2" s="49" t="s">
        <v>280</v>
      </c>
      <c r="AS2" s="49" t="s">
        <v>275</v>
      </c>
      <c r="AT2" s="49" t="s">
        <v>207</v>
      </c>
      <c r="AU2" s="49" t="s">
        <v>245</v>
      </c>
      <c r="AV2" s="49" t="s">
        <v>133</v>
      </c>
      <c r="AW2" s="49" t="s">
        <v>255</v>
      </c>
      <c r="AX2" s="49" t="s">
        <v>227</v>
      </c>
      <c r="AY2" s="49" t="s">
        <v>260</v>
      </c>
      <c r="AZ2" s="49" t="s">
        <v>145</v>
      </c>
      <c r="BA2" s="49" t="s">
        <v>241</v>
      </c>
      <c r="BB2" s="49" t="s">
        <v>155</v>
      </c>
      <c r="BC2" s="49" t="s">
        <v>211</v>
      </c>
      <c r="BD2" s="49" t="s">
        <v>139</v>
      </c>
      <c r="BE2" s="49" t="s">
        <v>135</v>
      </c>
      <c r="BF2" s="49" t="s">
        <v>177</v>
      </c>
      <c r="BG2" s="49" t="s">
        <v>95</v>
      </c>
      <c r="BH2" s="49" t="s">
        <v>141</v>
      </c>
      <c r="BI2" s="49" t="s">
        <v>262</v>
      </c>
      <c r="BJ2" s="49" t="s">
        <v>318</v>
      </c>
      <c r="BK2" s="49" t="s">
        <v>249</v>
      </c>
      <c r="BL2" s="49" t="s">
        <v>138</v>
      </c>
      <c r="BM2" s="49" t="s">
        <v>152</v>
      </c>
      <c r="BN2" s="49" t="s">
        <v>315</v>
      </c>
      <c r="BO2" s="49" t="s">
        <v>138</v>
      </c>
      <c r="BP2" s="49" t="s">
        <v>233</v>
      </c>
      <c r="BQ2" s="49" t="s">
        <v>307</v>
      </c>
      <c r="BR2" s="49" t="s">
        <v>182</v>
      </c>
      <c r="BS2" s="49" t="s">
        <v>243</v>
      </c>
      <c r="BT2" s="49" t="s">
        <v>88</v>
      </c>
      <c r="BU2" s="49" t="s">
        <v>162</v>
      </c>
      <c r="BV2" s="49" t="s">
        <v>267</v>
      </c>
      <c r="BW2" s="49" t="s">
        <v>247</v>
      </c>
      <c r="BX2" s="49" t="s">
        <v>265</v>
      </c>
      <c r="BY2" s="49" t="s">
        <v>110</v>
      </c>
      <c r="BZ2" s="49" t="s">
        <v>238</v>
      </c>
      <c r="CA2" s="49" t="s">
        <v>159</v>
      </c>
      <c r="CB2" s="49" t="s">
        <v>157</v>
      </c>
      <c r="CC2" s="49" t="s">
        <v>113</v>
      </c>
      <c r="CD2" s="49" t="s">
        <v>296</v>
      </c>
      <c r="CE2" s="49" t="s">
        <v>175</v>
      </c>
      <c r="CF2" s="49" t="s">
        <v>97</v>
      </c>
      <c r="CG2" s="49" t="s">
        <v>277</v>
      </c>
      <c r="CH2" s="49" t="s">
        <v>100</v>
      </c>
    </row>
    <row r="3" spans="1:86" s="6" customFormat="1" ht="12.75">
      <c r="A3" s="5"/>
      <c r="B3" s="83" t="s">
        <v>120</v>
      </c>
      <c r="C3" s="77" t="s">
        <v>121</v>
      </c>
      <c r="D3" s="84" t="s">
        <v>122</v>
      </c>
      <c r="E3" s="77" t="s">
        <v>123</v>
      </c>
      <c r="F3" s="39" t="s">
        <v>124</v>
      </c>
      <c r="G3" s="77" t="s">
        <v>210</v>
      </c>
      <c r="H3" s="26">
        <v>2010</v>
      </c>
      <c r="I3" s="26">
        <v>2011</v>
      </c>
      <c r="J3" s="26">
        <v>2012</v>
      </c>
      <c r="K3" s="26">
        <v>2013</v>
      </c>
      <c r="L3" s="26">
        <v>2014</v>
      </c>
      <c r="M3" s="26">
        <v>2015</v>
      </c>
      <c r="N3" s="26">
        <v>2016</v>
      </c>
      <c r="O3" s="26">
        <v>2017</v>
      </c>
      <c r="P3" s="26">
        <v>2018</v>
      </c>
      <c r="Q3" s="78">
        <v>2019</v>
      </c>
      <c r="R3" s="78">
        <v>2019</v>
      </c>
      <c r="S3" s="78">
        <v>2019</v>
      </c>
      <c r="T3" s="92">
        <v>2019</v>
      </c>
      <c r="U3" s="26" t="s">
        <v>216</v>
      </c>
      <c r="V3" s="64" t="s">
        <v>189</v>
      </c>
      <c r="W3" s="64" t="s">
        <v>234</v>
      </c>
      <c r="X3" s="6" t="s">
        <v>74</v>
      </c>
      <c r="Y3" s="6" t="s">
        <v>74</v>
      </c>
      <c r="Z3" s="6" t="s">
        <v>74</v>
      </c>
      <c r="AA3" s="6" t="s">
        <v>185</v>
      </c>
      <c r="AB3" s="6" t="s">
        <v>90</v>
      </c>
      <c r="AC3" s="6" t="s">
        <v>73</v>
      </c>
      <c r="AD3" s="6" t="s">
        <v>73</v>
      </c>
      <c r="AE3" s="6" t="s">
        <v>0</v>
      </c>
      <c r="AF3" s="6" t="s">
        <v>0</v>
      </c>
      <c r="AG3" s="6" t="s">
        <v>0</v>
      </c>
      <c r="AH3" s="6" t="s">
        <v>103</v>
      </c>
      <c r="AI3" s="6" t="s">
        <v>103</v>
      </c>
      <c r="AJ3" s="6" t="s">
        <v>153</v>
      </c>
      <c r="AK3" s="6" t="s">
        <v>228</v>
      </c>
      <c r="AL3" s="6" t="s">
        <v>213</v>
      </c>
      <c r="AM3" s="6" t="s">
        <v>92</v>
      </c>
      <c r="AN3" s="6" t="s">
        <v>92</v>
      </c>
      <c r="AO3" s="6" t="s">
        <v>82</v>
      </c>
      <c r="AP3" s="6" t="s">
        <v>82</v>
      </c>
      <c r="AQ3" s="6" t="s">
        <v>154</v>
      </c>
      <c r="AR3" s="6" t="s">
        <v>154</v>
      </c>
      <c r="AS3" s="6" t="s">
        <v>154</v>
      </c>
      <c r="AT3" s="6" t="s">
        <v>206</v>
      </c>
      <c r="AU3" s="6" t="s">
        <v>244</v>
      </c>
      <c r="AV3" s="6" t="s">
        <v>108</v>
      </c>
      <c r="AW3" s="6" t="s">
        <v>101</v>
      </c>
      <c r="AX3" s="6" t="s">
        <v>101</v>
      </c>
      <c r="AY3" s="6" t="s">
        <v>101</v>
      </c>
      <c r="AZ3" s="6" t="s">
        <v>144</v>
      </c>
      <c r="BA3" s="6" t="s">
        <v>107</v>
      </c>
      <c r="BB3" s="6" t="s">
        <v>107</v>
      </c>
      <c r="BC3" s="6" t="s">
        <v>107</v>
      </c>
      <c r="BD3" s="6" t="s">
        <v>107</v>
      </c>
      <c r="BE3" s="6" t="s">
        <v>134</v>
      </c>
      <c r="BF3" s="6" t="s">
        <v>134</v>
      </c>
      <c r="BG3" s="6" t="s">
        <v>76</v>
      </c>
      <c r="BH3" s="6" t="s">
        <v>76</v>
      </c>
      <c r="BI3" s="6" t="s">
        <v>76</v>
      </c>
      <c r="BJ3" s="6" t="s">
        <v>151</v>
      </c>
      <c r="BK3" s="6" t="s">
        <v>151</v>
      </c>
      <c r="BL3" s="6" t="s">
        <v>151</v>
      </c>
      <c r="BM3" s="6" t="s">
        <v>151</v>
      </c>
      <c r="BN3" s="6" t="s">
        <v>151</v>
      </c>
      <c r="BO3" s="6" t="s">
        <v>137</v>
      </c>
      <c r="BP3" s="6" t="s">
        <v>232</v>
      </c>
      <c r="BQ3" s="6" t="s">
        <v>308</v>
      </c>
      <c r="BR3" s="6" t="s">
        <v>226</v>
      </c>
      <c r="BS3" s="6" t="s">
        <v>79</v>
      </c>
      <c r="BT3" s="6" t="s">
        <v>79</v>
      </c>
      <c r="BU3" s="6" t="s">
        <v>79</v>
      </c>
      <c r="BV3" s="6" t="s">
        <v>79</v>
      </c>
      <c r="BW3" s="6" t="s">
        <v>79</v>
      </c>
      <c r="BX3" s="6" t="s">
        <v>79</v>
      </c>
      <c r="BY3" s="6" t="s">
        <v>79</v>
      </c>
      <c r="BZ3" s="6" t="s">
        <v>79</v>
      </c>
      <c r="CA3" s="6" t="s">
        <v>79</v>
      </c>
      <c r="CB3" s="6" t="s">
        <v>79</v>
      </c>
      <c r="CC3" s="6" t="s">
        <v>79</v>
      </c>
      <c r="CD3" s="6" t="s">
        <v>96</v>
      </c>
      <c r="CE3" s="6" t="s">
        <v>96</v>
      </c>
      <c r="CF3" s="6" t="s">
        <v>96</v>
      </c>
      <c r="CG3" s="6" t="s">
        <v>96</v>
      </c>
      <c r="CH3" s="6" t="s">
        <v>99</v>
      </c>
    </row>
    <row r="4" spans="1:86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4">
        <v>479.7</v>
      </c>
      <c r="G4" s="54">
        <f>(H4+I4+J4+K4+L4+M4+N4+O4+P4)/9</f>
        <v>554.3666666666668</v>
      </c>
      <c r="H4" s="28">
        <v>607</v>
      </c>
      <c r="I4" s="28">
        <v>509</v>
      </c>
      <c r="J4" s="28">
        <v>495.2</v>
      </c>
      <c r="K4" s="28">
        <v>491.7</v>
      </c>
      <c r="L4" s="28">
        <v>528.5</v>
      </c>
      <c r="M4" s="28">
        <v>543.7</v>
      </c>
      <c r="N4" s="28">
        <v>630.8</v>
      </c>
      <c r="O4" s="28">
        <v>613.8</v>
      </c>
      <c r="P4" s="28">
        <v>569.6</v>
      </c>
      <c r="Q4" s="79">
        <f>SUM(S4)</f>
        <v>601.6</v>
      </c>
      <c r="R4" s="79">
        <f>COUNT(U4:CH4)</f>
        <v>66</v>
      </c>
      <c r="S4" s="79">
        <f>SUM(U4:IV4)</f>
        <v>601.6</v>
      </c>
      <c r="T4" s="93"/>
      <c r="U4" s="59">
        <v>10</v>
      </c>
      <c r="V4" s="16">
        <v>13.2</v>
      </c>
      <c r="W4" s="16">
        <v>12</v>
      </c>
      <c r="X4" s="14">
        <v>12</v>
      </c>
      <c r="Y4" s="14">
        <v>13.4</v>
      </c>
      <c r="Z4" s="14">
        <v>10.3</v>
      </c>
      <c r="AA4" s="14">
        <v>7</v>
      </c>
      <c r="AB4" s="14">
        <v>11</v>
      </c>
      <c r="AC4" s="14">
        <v>10.8</v>
      </c>
      <c r="AD4" s="14">
        <v>9.5</v>
      </c>
      <c r="AE4" s="14">
        <v>6.3</v>
      </c>
      <c r="AF4" s="14">
        <v>6.6</v>
      </c>
      <c r="AG4" s="13">
        <v>11.6</v>
      </c>
      <c r="AH4" s="13">
        <v>8.3</v>
      </c>
      <c r="AI4" s="18">
        <v>9</v>
      </c>
      <c r="AJ4" s="18">
        <v>11</v>
      </c>
      <c r="AK4" s="18">
        <v>5.1</v>
      </c>
      <c r="AL4" s="18">
        <v>11.7</v>
      </c>
      <c r="AM4" s="16">
        <v>11.3</v>
      </c>
      <c r="AN4" s="16">
        <v>7.3</v>
      </c>
      <c r="AO4" s="16">
        <v>11.6</v>
      </c>
      <c r="AP4" s="16">
        <v>9.8</v>
      </c>
      <c r="AQ4" s="16">
        <v>13.2</v>
      </c>
      <c r="AR4" s="16">
        <v>6.3</v>
      </c>
      <c r="AS4" s="16">
        <v>7.2</v>
      </c>
      <c r="AT4" s="16">
        <v>3.8</v>
      </c>
      <c r="AU4" s="16">
        <v>12.9</v>
      </c>
      <c r="AV4" s="16">
        <v>12.4</v>
      </c>
      <c r="AW4" s="16">
        <v>10.5</v>
      </c>
      <c r="AX4" s="16">
        <v>11.5</v>
      </c>
      <c r="AY4" s="16">
        <v>11.5</v>
      </c>
      <c r="AZ4" s="16">
        <v>10.7</v>
      </c>
      <c r="BA4" s="16">
        <v>9.3</v>
      </c>
      <c r="BB4" s="14">
        <v>9.3</v>
      </c>
      <c r="BC4" s="14">
        <v>11</v>
      </c>
      <c r="BD4" s="14">
        <v>6.2</v>
      </c>
      <c r="BE4" s="14">
        <v>11</v>
      </c>
      <c r="BF4" s="14">
        <v>9.7</v>
      </c>
      <c r="BG4" s="14">
        <v>10.7</v>
      </c>
      <c r="BH4" s="14">
        <v>10.4</v>
      </c>
      <c r="BI4" s="14">
        <v>7</v>
      </c>
      <c r="BJ4" s="14">
        <v>6</v>
      </c>
      <c r="BK4" s="14">
        <v>7.7</v>
      </c>
      <c r="BL4" s="14">
        <v>8.5</v>
      </c>
      <c r="BM4" s="14">
        <v>6</v>
      </c>
      <c r="BN4" s="14">
        <v>5.7</v>
      </c>
      <c r="BO4" s="14">
        <v>7.6</v>
      </c>
      <c r="BP4" s="14">
        <v>7.1</v>
      </c>
      <c r="BQ4" s="14">
        <v>8</v>
      </c>
      <c r="BR4" s="14">
        <v>12</v>
      </c>
      <c r="BS4" s="14">
        <v>6.4</v>
      </c>
      <c r="BT4" s="14">
        <v>7.6</v>
      </c>
      <c r="BU4" s="14">
        <v>9.4</v>
      </c>
      <c r="BV4" s="14">
        <v>5.5</v>
      </c>
      <c r="BW4" s="14">
        <v>10.3</v>
      </c>
      <c r="BX4" s="14">
        <v>10.5</v>
      </c>
      <c r="BY4" s="14">
        <v>6.2</v>
      </c>
      <c r="BZ4" s="14">
        <v>11.1</v>
      </c>
      <c r="CA4" s="14">
        <v>8</v>
      </c>
      <c r="CB4" s="14">
        <v>8.3</v>
      </c>
      <c r="CC4" s="14">
        <v>7.5</v>
      </c>
      <c r="CD4" s="14">
        <v>11</v>
      </c>
      <c r="CE4" s="14">
        <v>8</v>
      </c>
      <c r="CF4" s="14">
        <v>4.7</v>
      </c>
      <c r="CG4" s="14">
        <v>7</v>
      </c>
      <c r="CH4" s="18">
        <v>8.1</v>
      </c>
    </row>
    <row r="5" spans="1:86" ht="12.75">
      <c r="A5" s="60" t="s">
        <v>191</v>
      </c>
      <c r="B5" s="40"/>
      <c r="C5" s="41"/>
      <c r="D5" s="76" t="s">
        <v>192</v>
      </c>
      <c r="E5" s="75" t="s">
        <v>192</v>
      </c>
      <c r="F5" s="54"/>
      <c r="G5" s="37">
        <f aca="true" t="shared" si="0" ref="G5:G68">(H5+I5+J5+K5+L5+M5+N5+O5+P5)/9</f>
        <v>0.0022437623406928735</v>
      </c>
      <c r="H5" s="28"/>
      <c r="I5" s="28"/>
      <c r="J5" s="27">
        <v>0.02019386106623586</v>
      </c>
      <c r="K5" s="27"/>
      <c r="L5" s="27"/>
      <c r="M5" s="27"/>
      <c r="N5" s="27"/>
      <c r="O5" s="27"/>
      <c r="P5" s="27"/>
      <c r="Q5" s="53">
        <f>S5*10/$Q$4</f>
        <v>0</v>
      </c>
      <c r="R5" s="80">
        <f>COUNT(U5:CH5)</f>
        <v>0</v>
      </c>
      <c r="S5" s="80">
        <f>SUM(U5:IV5)</f>
        <v>0</v>
      </c>
      <c r="T5" s="87">
        <f>IF(COUNT(H5:P5)=0,"",IF(SUM(H5:P5)/COUNT($H$4:$P$4)&lt;0.1,"",IF(Q5&lt;0.1,"",Q5/(SUM(H5:P5)/COUNT($H$4:$P$4)))))</f>
      </c>
      <c r="U5" s="20"/>
      <c r="V5" s="59"/>
      <c r="W5" s="59"/>
      <c r="X5" s="56"/>
      <c r="Y5" s="56"/>
      <c r="Z5" s="56"/>
      <c r="AA5" s="56"/>
      <c r="AB5" s="56"/>
      <c r="AC5" s="56"/>
      <c r="AD5" s="56"/>
      <c r="AE5" s="56"/>
      <c r="AF5" s="56"/>
      <c r="AG5" s="55"/>
      <c r="AH5" s="55"/>
      <c r="AI5" s="55"/>
      <c r="AJ5" s="58"/>
      <c r="AK5" s="58"/>
      <c r="AL5" s="58"/>
      <c r="AM5" s="59"/>
      <c r="AN5" s="59"/>
      <c r="AO5" s="59"/>
      <c r="AP5" s="59"/>
      <c r="AQ5" s="59"/>
      <c r="AR5" s="59"/>
      <c r="AS5" s="59"/>
      <c r="AT5" s="20"/>
      <c r="AU5" s="20"/>
      <c r="AV5" s="59"/>
      <c r="AW5" s="59"/>
      <c r="AX5" s="59"/>
      <c r="AY5" s="59"/>
      <c r="AZ5" s="59"/>
      <c r="BA5" s="59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8"/>
    </row>
    <row r="6" spans="1:86" ht="12.75">
      <c r="A6" s="60" t="s">
        <v>202</v>
      </c>
      <c r="B6" s="40"/>
      <c r="C6" s="75" t="s">
        <v>192</v>
      </c>
      <c r="D6" s="68"/>
      <c r="E6" s="69"/>
      <c r="F6" s="54"/>
      <c r="G6" s="37">
        <f t="shared" si="0"/>
        <v>0.0017614316916789966</v>
      </c>
      <c r="H6" s="28"/>
      <c r="I6" s="28"/>
      <c r="J6" s="27"/>
      <c r="K6" s="27"/>
      <c r="L6" s="27"/>
      <c r="M6" s="27"/>
      <c r="N6" s="27">
        <v>0.01585288522511097</v>
      </c>
      <c r="O6" s="27"/>
      <c r="P6" s="27"/>
      <c r="Q6" s="53">
        <f>S6*10/$Q$4</f>
        <v>0</v>
      </c>
      <c r="R6" s="81">
        <f aca="true" t="shared" si="1" ref="R6:R76">COUNT(U6:CH6)</f>
        <v>0</v>
      </c>
      <c r="S6" s="81">
        <f>SUM(U6:IV6)</f>
        <v>0</v>
      </c>
      <c r="T6" s="87">
        <f aca="true" t="shared" si="2" ref="T6:T69">IF(COUNT(H6:P6)=0,"",IF(SUM(H6:P6)/COUNT($H$4:$P$4)&lt;0.1,"",IF(Q6&lt;0.1,"",Q6/(SUM(H6:P6)/COUNT($H$4:$P$4)))))</f>
      </c>
      <c r="U6" s="20"/>
      <c r="V6" s="59"/>
      <c r="W6" s="59"/>
      <c r="X6" s="56"/>
      <c r="Y6" s="56"/>
      <c r="Z6" s="56"/>
      <c r="AA6" s="28"/>
      <c r="AB6" s="56"/>
      <c r="AC6" s="56"/>
      <c r="AD6" s="56"/>
      <c r="AE6" s="56"/>
      <c r="AF6" s="56"/>
      <c r="AG6" s="55"/>
      <c r="AH6" s="55"/>
      <c r="AI6" s="55"/>
      <c r="AJ6" s="58"/>
      <c r="AK6" s="58"/>
      <c r="AL6" s="58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8"/>
    </row>
    <row r="7" spans="1:86" ht="12.75">
      <c r="A7" s="60" t="s">
        <v>171</v>
      </c>
      <c r="B7" s="40"/>
      <c r="C7" s="41"/>
      <c r="D7" s="13"/>
      <c r="E7" s="41">
        <v>0.01</v>
      </c>
      <c r="F7" s="37">
        <v>0.01</v>
      </c>
      <c r="G7" s="37">
        <f t="shared" si="0"/>
        <v>0.043391676162017966</v>
      </c>
      <c r="H7" s="27"/>
      <c r="I7" s="27"/>
      <c r="J7" s="27"/>
      <c r="K7" s="27">
        <v>0.020337604230221677</v>
      </c>
      <c r="L7" s="27">
        <v>0.11352885525070953</v>
      </c>
      <c r="M7" s="27">
        <v>0.2391024462019496</v>
      </c>
      <c r="N7" s="27"/>
      <c r="O7" s="27"/>
      <c r="P7" s="27">
        <v>0.017556179775280897</v>
      </c>
      <c r="Q7" s="96">
        <f>S7*10/$Q$4</f>
        <v>0.03324468085106383</v>
      </c>
      <c r="R7" s="97">
        <v>2</v>
      </c>
      <c r="S7" s="97">
        <v>2</v>
      </c>
      <c r="T7" s="98"/>
      <c r="U7" s="99"/>
      <c r="V7" s="99"/>
      <c r="W7" s="99"/>
      <c r="X7" s="100"/>
      <c r="Y7" s="100"/>
      <c r="Z7" s="99"/>
      <c r="AA7" s="100"/>
      <c r="AB7" s="100"/>
      <c r="AC7" s="99"/>
      <c r="AD7" s="99"/>
      <c r="AE7" s="99"/>
      <c r="AF7" s="99"/>
      <c r="AG7" s="101"/>
      <c r="AH7" s="101"/>
      <c r="AI7" s="101"/>
      <c r="AJ7" s="101"/>
      <c r="AK7" s="101"/>
      <c r="AL7" s="101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99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99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2"/>
    </row>
    <row r="8" spans="1:80" ht="12.75">
      <c r="A8" s="1" t="s">
        <v>2</v>
      </c>
      <c r="B8" s="36"/>
      <c r="C8" s="74" t="s">
        <v>192</v>
      </c>
      <c r="D8" s="74" t="s">
        <v>192</v>
      </c>
      <c r="E8" s="36">
        <v>0.34</v>
      </c>
      <c r="F8" s="37">
        <v>0.031</v>
      </c>
      <c r="G8" s="37">
        <f t="shared" si="0"/>
        <v>0.7935034826978504</v>
      </c>
      <c r="H8" s="27"/>
      <c r="I8" s="27">
        <v>0.1</v>
      </c>
      <c r="J8" s="27">
        <v>1.1106623586429722</v>
      </c>
      <c r="K8" s="27">
        <v>0.1830384380719951</v>
      </c>
      <c r="L8" s="27">
        <v>0.7190160832544937</v>
      </c>
      <c r="M8" s="27">
        <v>1.28747471031819</v>
      </c>
      <c r="N8" s="27">
        <v>1.1889663918833226</v>
      </c>
      <c r="O8" s="27">
        <v>1.2707722385141742</v>
      </c>
      <c r="P8" s="27">
        <v>1.2816011235955056</v>
      </c>
      <c r="Q8" s="53">
        <f>S8*10/$Q$4</f>
        <v>1.2300531914893618</v>
      </c>
      <c r="R8" s="81">
        <f t="shared" si="1"/>
        <v>5</v>
      </c>
      <c r="S8" s="81">
        <f>SUM(U8:IV8)</f>
        <v>74</v>
      </c>
      <c r="T8" s="87">
        <f t="shared" si="2"/>
        <v>1.550154748290803</v>
      </c>
      <c r="U8" s="20"/>
      <c r="V8" s="20"/>
      <c r="W8" s="20"/>
      <c r="AA8">
        <v>68</v>
      </c>
      <c r="AD8">
        <v>1</v>
      </c>
      <c r="AR8">
        <v>1</v>
      </c>
      <c r="BZ8">
        <v>2</v>
      </c>
      <c r="CB8">
        <v>2</v>
      </c>
    </row>
    <row r="9" spans="1:84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f t="shared" si="0"/>
        <v>3.13238014071468</v>
      </c>
      <c r="H9" s="27">
        <v>0.46</v>
      </c>
      <c r="I9" s="27">
        <v>1.12</v>
      </c>
      <c r="J9" s="27">
        <v>1.4741518578352177</v>
      </c>
      <c r="K9" s="27">
        <v>1.5253203172666259</v>
      </c>
      <c r="L9" s="27">
        <v>4.88174077578051</v>
      </c>
      <c r="M9" s="27">
        <v>6.290233584697443</v>
      </c>
      <c r="N9" s="27">
        <v>6.103360811667723</v>
      </c>
      <c r="O9" s="27">
        <v>3.8611925708699903</v>
      </c>
      <c r="P9" s="27">
        <v>2.475421348314607</v>
      </c>
      <c r="Q9" s="53">
        <f aca="true" t="shared" si="3" ref="Q9:Q107">S9*10/$Q$4</f>
        <v>4.903590425531915</v>
      </c>
      <c r="R9" s="81">
        <f t="shared" si="1"/>
        <v>20</v>
      </c>
      <c r="S9" s="81">
        <f>SUM(U9:IV9)</f>
        <v>295</v>
      </c>
      <c r="T9" s="87">
        <f t="shared" si="2"/>
        <v>1.5654518944859348</v>
      </c>
      <c r="U9" s="20"/>
      <c r="V9" s="20">
        <v>2</v>
      </c>
      <c r="W9" s="20">
        <v>33</v>
      </c>
      <c r="AA9">
        <v>18</v>
      </c>
      <c r="AC9">
        <v>24</v>
      </c>
      <c r="AD9">
        <v>29</v>
      </c>
      <c r="AN9">
        <v>1</v>
      </c>
      <c r="AQ9">
        <v>7</v>
      </c>
      <c r="AS9">
        <v>9</v>
      </c>
      <c r="AT9">
        <v>22</v>
      </c>
      <c r="AW9">
        <v>7</v>
      </c>
      <c r="AX9">
        <v>4</v>
      </c>
      <c r="AY9">
        <v>8</v>
      </c>
      <c r="BC9">
        <v>2</v>
      </c>
      <c r="BH9">
        <v>32</v>
      </c>
      <c r="BI9">
        <v>2</v>
      </c>
      <c r="BX9">
        <v>25</v>
      </c>
      <c r="BZ9">
        <v>22</v>
      </c>
      <c r="CB9">
        <v>16</v>
      </c>
      <c r="CD9">
        <v>2</v>
      </c>
      <c r="CF9">
        <v>30</v>
      </c>
    </row>
    <row r="10" spans="1:85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f t="shared" si="0"/>
        <v>1.0995343139808587</v>
      </c>
      <c r="H10" s="27">
        <v>0.07</v>
      </c>
      <c r="I10" s="27"/>
      <c r="J10" s="27">
        <v>0.3029079159935379</v>
      </c>
      <c r="K10" s="27">
        <v>0.1016880211511084</v>
      </c>
      <c r="L10" s="27">
        <v>2.876064333017975</v>
      </c>
      <c r="M10" s="27">
        <v>3.7888541475078164</v>
      </c>
      <c r="N10" s="27">
        <v>1.2523779327837665</v>
      </c>
      <c r="O10" s="27">
        <v>1.4336917562724016</v>
      </c>
      <c r="P10" s="27">
        <v>0.07022471910112359</v>
      </c>
      <c r="Q10" s="53">
        <f t="shared" si="3"/>
        <v>2.0944148936170213</v>
      </c>
      <c r="R10" s="81">
        <f t="shared" si="1"/>
        <v>31</v>
      </c>
      <c r="S10" s="81">
        <f>SUM(U10:IV10)</f>
        <v>126</v>
      </c>
      <c r="T10" s="87">
        <f t="shared" si="2"/>
        <v>1.9048199469411757</v>
      </c>
      <c r="U10" s="20"/>
      <c r="V10" s="20">
        <v>17</v>
      </c>
      <c r="W10" s="20">
        <v>1</v>
      </c>
      <c r="Y10">
        <v>1</v>
      </c>
      <c r="AA10">
        <v>5</v>
      </c>
      <c r="AC10">
        <v>2</v>
      </c>
      <c r="AD10">
        <v>11</v>
      </c>
      <c r="AG10">
        <v>8</v>
      </c>
      <c r="AK10">
        <v>2</v>
      </c>
      <c r="AM10">
        <v>6</v>
      </c>
      <c r="AN10">
        <v>3</v>
      </c>
      <c r="AO10">
        <v>2</v>
      </c>
      <c r="AP10">
        <v>1</v>
      </c>
      <c r="AQ10">
        <v>2</v>
      </c>
      <c r="AT10">
        <v>2</v>
      </c>
      <c r="AW10">
        <v>4</v>
      </c>
      <c r="AX10">
        <v>1</v>
      </c>
      <c r="AY10">
        <v>6</v>
      </c>
      <c r="BC10">
        <v>2</v>
      </c>
      <c r="BD10">
        <v>3</v>
      </c>
      <c r="BE10">
        <v>2</v>
      </c>
      <c r="BM10">
        <v>5</v>
      </c>
      <c r="BN10">
        <v>1</v>
      </c>
      <c r="BQ10">
        <v>2</v>
      </c>
      <c r="BR10">
        <v>10</v>
      </c>
      <c r="BX10">
        <v>1</v>
      </c>
      <c r="BY10">
        <v>6</v>
      </c>
      <c r="CA10">
        <v>3</v>
      </c>
      <c r="CD10">
        <v>5</v>
      </c>
      <c r="CE10">
        <v>5</v>
      </c>
      <c r="CF10">
        <v>6</v>
      </c>
      <c r="CG10">
        <v>1</v>
      </c>
    </row>
    <row r="11" spans="1:23" ht="12.75">
      <c r="A11" s="1" t="s">
        <v>223</v>
      </c>
      <c r="B11" s="36"/>
      <c r="C11" s="36"/>
      <c r="D11" s="36"/>
      <c r="E11" s="36"/>
      <c r="F11" s="37"/>
      <c r="G11" s="37">
        <f t="shared" si="0"/>
        <v>0.004204772416692946</v>
      </c>
      <c r="H11" s="27"/>
      <c r="I11" s="27"/>
      <c r="J11" s="27"/>
      <c r="K11" s="27"/>
      <c r="L11" s="27">
        <v>0.03784295175023651</v>
      </c>
      <c r="M11" s="27"/>
      <c r="N11" s="27"/>
      <c r="O11" s="27"/>
      <c r="P11" s="27"/>
      <c r="Q11" s="53">
        <f aca="true" t="shared" si="4" ref="Q11:Q16">S11*10/$Q$4</f>
        <v>0</v>
      </c>
      <c r="R11" s="81">
        <f>COUNT(U11:CH11)</f>
        <v>0</v>
      </c>
      <c r="S11" s="81">
        <f>SUM(U11:IV11)</f>
        <v>0</v>
      </c>
      <c r="T11" s="87">
        <f t="shared" si="2"/>
      </c>
      <c r="U11" s="20"/>
      <c r="V11" s="20"/>
      <c r="W11" s="20"/>
    </row>
    <row r="12" spans="1:84" ht="12.75">
      <c r="A12" s="1" t="s">
        <v>230</v>
      </c>
      <c r="B12" s="36"/>
      <c r="C12" s="36"/>
      <c r="D12" s="36"/>
      <c r="E12" s="36"/>
      <c r="F12" s="37"/>
      <c r="G12" s="37">
        <f t="shared" si="0"/>
        <v>0.3381299514422311</v>
      </c>
      <c r="H12" s="27"/>
      <c r="I12" s="27"/>
      <c r="J12" s="27"/>
      <c r="K12" s="27"/>
      <c r="L12" s="27">
        <v>2.800378429517502</v>
      </c>
      <c r="M12" s="27">
        <v>0.128747471031819</v>
      </c>
      <c r="N12" s="27"/>
      <c r="O12" s="27">
        <v>0.11404366243075921</v>
      </c>
      <c r="P12" s="27"/>
      <c r="Q12" s="53">
        <f t="shared" si="4"/>
        <v>0.13297872340425532</v>
      </c>
      <c r="R12" s="81">
        <f>COUNT(U12:CH12)</f>
        <v>2</v>
      </c>
      <c r="S12" s="81">
        <f>SUM(U12:IV12)</f>
        <v>8</v>
      </c>
      <c r="T12" s="87">
        <f t="shared" si="2"/>
        <v>0.39327697187740696</v>
      </c>
      <c r="U12" s="20"/>
      <c r="V12" s="20">
        <v>6</v>
      </c>
      <c r="W12" s="20"/>
      <c r="CF12">
        <v>2</v>
      </c>
    </row>
    <row r="13" spans="1:77" ht="12.75">
      <c r="A13" s="1" t="s">
        <v>222</v>
      </c>
      <c r="B13" s="36"/>
      <c r="C13" s="36"/>
      <c r="D13" s="36"/>
      <c r="E13" s="36"/>
      <c r="F13" s="37"/>
      <c r="G13" s="37">
        <f t="shared" si="0"/>
        <v>0.04685182440083793</v>
      </c>
      <c r="H13" s="27"/>
      <c r="I13" s="27"/>
      <c r="J13" s="27"/>
      <c r="K13" s="27"/>
      <c r="L13" s="27">
        <v>0.20813623462630082</v>
      </c>
      <c r="M13" s="27">
        <v>0.16553246275519587</v>
      </c>
      <c r="N13" s="27">
        <v>0.03170577045022194</v>
      </c>
      <c r="O13" s="27">
        <v>0.016291951775822745</v>
      </c>
      <c r="P13" s="27"/>
      <c r="Q13" s="53">
        <f t="shared" si="4"/>
        <v>0.18284574468085105</v>
      </c>
      <c r="R13" s="81">
        <f>COUNT(U13:CH13)</f>
        <v>3</v>
      </c>
      <c r="S13" s="81">
        <f>SUM(U13:IV13)</f>
        <v>11</v>
      </c>
      <c r="T13" s="87">
        <f t="shared" si="2"/>
      </c>
      <c r="U13" s="20"/>
      <c r="V13" s="20">
        <v>7</v>
      </c>
      <c r="W13" s="20"/>
      <c r="AM13">
        <v>1</v>
      </c>
      <c r="BY13">
        <v>3</v>
      </c>
    </row>
    <row r="14" spans="1:23" ht="12.75">
      <c r="A14" s="52" t="s">
        <v>161</v>
      </c>
      <c r="B14" s="36"/>
      <c r="C14" s="36"/>
      <c r="D14" s="36">
        <v>0.72</v>
      </c>
      <c r="E14" s="36">
        <v>0.12</v>
      </c>
      <c r="F14" s="37">
        <v>0.02</v>
      </c>
      <c r="G14" s="37">
        <f t="shared" si="0"/>
        <v>0.07001174215758611</v>
      </c>
      <c r="H14" s="27"/>
      <c r="I14" s="27"/>
      <c r="J14" s="27"/>
      <c r="K14" s="27"/>
      <c r="L14" s="27">
        <v>0.1702932828760643</v>
      </c>
      <c r="M14" s="27">
        <v>0.45981239654221073</v>
      </c>
      <c r="N14" s="27"/>
      <c r="O14" s="27"/>
      <c r="P14" s="27"/>
      <c r="Q14" s="53">
        <f t="shared" si="4"/>
        <v>0</v>
      </c>
      <c r="R14" s="81">
        <f t="shared" si="1"/>
        <v>0</v>
      </c>
      <c r="S14" s="81">
        <f>SUM(U14:IV14)</f>
        <v>0</v>
      </c>
      <c r="T14" s="87">
        <f t="shared" si="2"/>
      </c>
      <c r="U14" s="20"/>
      <c r="V14" s="20"/>
      <c r="W14" s="20"/>
    </row>
    <row r="15" spans="1:23" ht="12.75">
      <c r="A15" s="52" t="s">
        <v>193</v>
      </c>
      <c r="B15" s="36"/>
      <c r="C15" s="36"/>
      <c r="D15" s="74" t="s">
        <v>192</v>
      </c>
      <c r="E15" s="74" t="s">
        <v>192</v>
      </c>
      <c r="F15" s="37"/>
      <c r="G15" s="37">
        <f t="shared" si="0"/>
        <v>0</v>
      </c>
      <c r="H15" s="27"/>
      <c r="I15" s="27"/>
      <c r="J15" s="27"/>
      <c r="K15" s="27"/>
      <c r="L15" s="27"/>
      <c r="M15" s="27"/>
      <c r="N15" s="27"/>
      <c r="O15" s="27"/>
      <c r="P15" s="27"/>
      <c r="Q15" s="53">
        <f t="shared" si="4"/>
        <v>0</v>
      </c>
      <c r="R15" s="81">
        <f t="shared" si="1"/>
        <v>0</v>
      </c>
      <c r="S15" s="81">
        <f>SUM(U15:IV15)</f>
        <v>0</v>
      </c>
      <c r="T15" s="87">
        <f t="shared" si="2"/>
      </c>
      <c r="U15" s="20"/>
      <c r="V15" s="20"/>
      <c r="W15" s="20"/>
    </row>
    <row r="16" spans="1:28" ht="12.75">
      <c r="A16" s="52" t="s">
        <v>165</v>
      </c>
      <c r="B16" s="36"/>
      <c r="C16" s="36"/>
      <c r="D16" s="36"/>
      <c r="E16" s="36">
        <v>0.01</v>
      </c>
      <c r="F16" s="37">
        <v>0.01</v>
      </c>
      <c r="G16" s="37">
        <f t="shared" si="0"/>
        <v>0.0020436106512987146</v>
      </c>
      <c r="H16" s="27"/>
      <c r="I16" s="27"/>
      <c r="J16" s="27"/>
      <c r="K16" s="27"/>
      <c r="L16" s="27"/>
      <c r="M16" s="27">
        <v>0.01839249586168843</v>
      </c>
      <c r="N16" s="27"/>
      <c r="O16" s="27"/>
      <c r="P16" s="27"/>
      <c r="Q16" s="53">
        <f t="shared" si="4"/>
        <v>0</v>
      </c>
      <c r="R16" s="81">
        <f t="shared" si="1"/>
        <v>0</v>
      </c>
      <c r="S16" s="81">
        <f>SUM(U16:IV16)</f>
        <v>0</v>
      </c>
      <c r="T16" s="87">
        <f t="shared" si="2"/>
      </c>
      <c r="U16" s="20"/>
      <c r="V16" s="95"/>
      <c r="W16" s="95"/>
      <c r="X16" s="95"/>
      <c r="Y16" s="95"/>
      <c r="Z16" s="95"/>
      <c r="AA16" s="95"/>
      <c r="AB16" s="95"/>
    </row>
    <row r="17" spans="1:84" ht="12.75">
      <c r="A17" s="1" t="s">
        <v>5</v>
      </c>
      <c r="B17" s="37">
        <v>28.8</v>
      </c>
      <c r="C17" s="37">
        <v>5.07</v>
      </c>
      <c r="D17" s="36">
        <v>23.77</v>
      </c>
      <c r="E17" s="36">
        <v>10.72</v>
      </c>
      <c r="F17" s="37">
        <v>20.578687283119006</v>
      </c>
      <c r="G17" s="37">
        <f t="shared" si="0"/>
        <v>13.62301447298391</v>
      </c>
      <c r="H17" s="27">
        <v>16.3</v>
      </c>
      <c r="I17" s="27">
        <v>9.49</v>
      </c>
      <c r="J17" s="27">
        <v>17.26575121163166</v>
      </c>
      <c r="K17" s="27">
        <v>5.877567622534065</v>
      </c>
      <c r="L17" s="27">
        <v>9.66887417218543</v>
      </c>
      <c r="M17" s="27">
        <v>16.019863895530623</v>
      </c>
      <c r="N17" s="27">
        <v>11.001902346227013</v>
      </c>
      <c r="O17" s="27">
        <v>10.280221570544152</v>
      </c>
      <c r="P17" s="27">
        <v>26.702949438202246</v>
      </c>
      <c r="Q17" s="53">
        <f t="shared" si="3"/>
        <v>13.414228723404255</v>
      </c>
      <c r="R17" s="81">
        <f t="shared" si="1"/>
        <v>17</v>
      </c>
      <c r="S17" s="81">
        <f>SUM(U17:IV17)</f>
        <v>807</v>
      </c>
      <c r="T17" s="87">
        <f t="shared" si="2"/>
        <v>0.9846740418580849</v>
      </c>
      <c r="U17" s="20"/>
      <c r="V17" s="20"/>
      <c r="W17" s="20"/>
      <c r="AA17">
        <v>63</v>
      </c>
      <c r="AQ17">
        <v>33</v>
      </c>
      <c r="AS17">
        <v>130</v>
      </c>
      <c r="AW17">
        <v>6</v>
      </c>
      <c r="BC17">
        <v>1</v>
      </c>
      <c r="BD17">
        <v>2</v>
      </c>
      <c r="BE17">
        <v>4</v>
      </c>
      <c r="BL17">
        <v>107</v>
      </c>
      <c r="BM17">
        <v>66</v>
      </c>
      <c r="BS17">
        <v>6</v>
      </c>
      <c r="BU17">
        <v>13</v>
      </c>
      <c r="BV17">
        <v>9</v>
      </c>
      <c r="BX17">
        <v>101</v>
      </c>
      <c r="BY17">
        <v>1</v>
      </c>
      <c r="BZ17">
        <v>2</v>
      </c>
      <c r="CA17">
        <v>43</v>
      </c>
      <c r="CF17">
        <v>220</v>
      </c>
    </row>
    <row r="18" spans="1:23" ht="12.75">
      <c r="A18" s="1" t="s">
        <v>194</v>
      </c>
      <c r="B18" s="73" t="s">
        <v>192</v>
      </c>
      <c r="C18" s="73" t="s">
        <v>192</v>
      </c>
      <c r="D18" s="36"/>
      <c r="E18" s="74" t="s">
        <v>192</v>
      </c>
      <c r="F18" s="37"/>
      <c r="G18" s="37">
        <f t="shared" si="0"/>
        <v>0</v>
      </c>
      <c r="H18" s="27"/>
      <c r="I18" s="27"/>
      <c r="J18" s="27"/>
      <c r="K18" s="27"/>
      <c r="L18" s="27"/>
      <c r="M18" s="27"/>
      <c r="N18" s="27"/>
      <c r="O18" s="27"/>
      <c r="P18" s="27"/>
      <c r="Q18" s="53">
        <f>S18*10/$Q$4</f>
        <v>0</v>
      </c>
      <c r="R18" s="81">
        <f t="shared" si="1"/>
        <v>0</v>
      </c>
      <c r="S18" s="81">
        <f>SUM(U18:IV18)</f>
        <v>0</v>
      </c>
      <c r="T18" s="87">
        <f t="shared" si="2"/>
      </c>
      <c r="U18" s="20"/>
      <c r="V18" s="20"/>
      <c r="W18" s="20"/>
    </row>
    <row r="19" spans="1:80" ht="12.75">
      <c r="A19" s="1" t="s">
        <v>109</v>
      </c>
      <c r="B19" s="36">
        <v>0.01</v>
      </c>
      <c r="C19" s="36">
        <v>0.11</v>
      </c>
      <c r="D19" s="36">
        <v>0.03</v>
      </c>
      <c r="E19" s="36">
        <v>0.41</v>
      </c>
      <c r="F19" s="37">
        <v>1.6286276791181877</v>
      </c>
      <c r="G19" s="37">
        <f t="shared" si="0"/>
        <v>2.232960253305718</v>
      </c>
      <c r="H19" s="27">
        <v>0.2</v>
      </c>
      <c r="I19" s="27">
        <v>0.14</v>
      </c>
      <c r="J19" s="27">
        <v>0.2019386106623586</v>
      </c>
      <c r="K19" s="27">
        <v>0.040675208460443354</v>
      </c>
      <c r="L19" s="27">
        <v>3.25449385052034</v>
      </c>
      <c r="M19" s="27">
        <v>8.331800625344858</v>
      </c>
      <c r="N19" s="27">
        <v>1.997463538363982</v>
      </c>
      <c r="O19" s="27">
        <v>5.930270446399479</v>
      </c>
      <c r="P19" s="27"/>
      <c r="Q19" s="53">
        <f t="shared" si="3"/>
        <v>2.1775265957446805</v>
      </c>
      <c r="R19" s="81">
        <f t="shared" si="1"/>
        <v>8</v>
      </c>
      <c r="S19" s="81">
        <f>SUM(U19:IV19)</f>
        <v>131</v>
      </c>
      <c r="T19" s="87">
        <f t="shared" si="2"/>
        <v>0.9751748122345786</v>
      </c>
      <c r="U19" s="20"/>
      <c r="V19" s="20"/>
      <c r="W19" s="63">
        <v>3</v>
      </c>
      <c r="AQ19">
        <v>2</v>
      </c>
      <c r="BC19">
        <v>25</v>
      </c>
      <c r="BH19">
        <v>1</v>
      </c>
      <c r="BX19">
        <v>2</v>
      </c>
      <c r="BZ19">
        <v>54</v>
      </c>
      <c r="CA19">
        <v>2</v>
      </c>
      <c r="CB19">
        <v>42</v>
      </c>
    </row>
    <row r="20" spans="1:23" ht="12.75">
      <c r="A20" s="1" t="s">
        <v>180</v>
      </c>
      <c r="B20" s="36"/>
      <c r="C20" s="36"/>
      <c r="D20" s="36"/>
      <c r="E20" s="36">
        <v>0.01</v>
      </c>
      <c r="F20" s="37">
        <v>0.01</v>
      </c>
      <c r="G20" s="37">
        <f t="shared" si="0"/>
        <v>0.14767257018312877</v>
      </c>
      <c r="H20" s="27"/>
      <c r="I20" s="27"/>
      <c r="J20" s="27">
        <v>0.02019386106623586</v>
      </c>
      <c r="K20" s="27"/>
      <c r="L20" s="27">
        <v>0.05676442762535477</v>
      </c>
      <c r="M20" s="27"/>
      <c r="N20" s="27"/>
      <c r="O20" s="27">
        <v>1.0589768654284784</v>
      </c>
      <c r="P20" s="27">
        <v>0.19311797752808987</v>
      </c>
      <c r="Q20" s="53">
        <f>S20*10/$Q$4</f>
        <v>0</v>
      </c>
      <c r="R20" s="81">
        <f t="shared" si="1"/>
        <v>0</v>
      </c>
      <c r="S20" s="81">
        <f>SUM(U20:IV20)</f>
        <v>0</v>
      </c>
      <c r="T20" s="87">
        <f t="shared" si="2"/>
      </c>
      <c r="U20" s="20"/>
      <c r="V20" s="20"/>
      <c r="W20" s="20"/>
    </row>
    <row r="21" spans="1:27" ht="12.75">
      <c r="A21" s="1" t="s">
        <v>195</v>
      </c>
      <c r="B21" s="36"/>
      <c r="C21" s="74" t="s">
        <v>192</v>
      </c>
      <c r="D21" s="36">
        <v>0.03</v>
      </c>
      <c r="E21" s="36">
        <v>0.06</v>
      </c>
      <c r="F21" s="37"/>
      <c r="G21" s="37">
        <f t="shared" si="0"/>
        <v>0.03522500426929854</v>
      </c>
      <c r="H21" s="27"/>
      <c r="I21" s="27"/>
      <c r="J21" s="27">
        <v>0.12116316639741516</v>
      </c>
      <c r="K21" s="27"/>
      <c r="L21" s="27">
        <v>0.1324503311258278</v>
      </c>
      <c r="M21" s="27"/>
      <c r="N21" s="27">
        <v>0.06341154090044387</v>
      </c>
      <c r="O21" s="27"/>
      <c r="P21" s="27"/>
      <c r="Q21" s="53">
        <f>S21*10/$Q$4</f>
        <v>0.03324468085106383</v>
      </c>
      <c r="R21" s="81">
        <f t="shared" si="1"/>
        <v>1</v>
      </c>
      <c r="S21" s="81">
        <f>SUM(U21:IV21)</f>
        <v>2</v>
      </c>
      <c r="T21" s="87">
        <f t="shared" si="2"/>
      </c>
      <c r="U21" s="20"/>
      <c r="V21" s="20"/>
      <c r="W21" s="20"/>
      <c r="AA21">
        <v>2</v>
      </c>
    </row>
    <row r="22" spans="1:23" ht="12.75">
      <c r="A22" s="52" t="s">
        <v>272</v>
      </c>
      <c r="B22" s="36"/>
      <c r="C22" s="74"/>
      <c r="D22" s="36"/>
      <c r="E22" s="36"/>
      <c r="F22" s="37"/>
      <c r="G22" s="37">
        <f t="shared" si="0"/>
        <v>0.0058520599250936325</v>
      </c>
      <c r="H22" s="27"/>
      <c r="I22" s="27"/>
      <c r="J22" s="27"/>
      <c r="K22" s="27"/>
      <c r="L22" s="27"/>
      <c r="M22" s="27"/>
      <c r="N22" s="27"/>
      <c r="O22" s="27"/>
      <c r="P22" s="27">
        <v>0.05266853932584269</v>
      </c>
      <c r="Q22" s="53">
        <f>S22*10/$Q$4</f>
        <v>0</v>
      </c>
      <c r="R22" s="81">
        <f>COUNT(U22:CH22)</f>
        <v>0</v>
      </c>
      <c r="S22" s="81">
        <f>SUM(U22:IV22)</f>
        <v>0</v>
      </c>
      <c r="T22" s="87">
        <f t="shared" si="2"/>
      </c>
      <c r="U22" s="20"/>
      <c r="V22" s="20"/>
      <c r="W22" s="20"/>
    </row>
    <row r="23" spans="1:27" ht="12.75">
      <c r="A23" s="1" t="s">
        <v>65</v>
      </c>
      <c r="B23" s="36"/>
      <c r="C23" s="74" t="s">
        <v>192</v>
      </c>
      <c r="D23" s="36">
        <v>0.63</v>
      </c>
      <c r="E23" s="37">
        <v>0.2</v>
      </c>
      <c r="F23" s="73" t="s">
        <v>192</v>
      </c>
      <c r="G23" s="37">
        <f t="shared" si="0"/>
        <v>1.5866965850789572</v>
      </c>
      <c r="H23" s="27"/>
      <c r="I23" s="27">
        <v>0.06</v>
      </c>
      <c r="J23" s="27">
        <v>12.116316639741516</v>
      </c>
      <c r="K23" s="27"/>
      <c r="L23" s="27">
        <v>0.11352885525070953</v>
      </c>
      <c r="M23" s="27">
        <v>1.1035497517013058</v>
      </c>
      <c r="N23" s="27">
        <v>0.42802790107799615</v>
      </c>
      <c r="O23" s="27">
        <v>0.19550342130987294</v>
      </c>
      <c r="P23" s="27">
        <v>0.26334269662921345</v>
      </c>
      <c r="Q23" s="53">
        <f t="shared" si="3"/>
        <v>0.78125</v>
      </c>
      <c r="R23" s="81">
        <f t="shared" si="1"/>
        <v>1</v>
      </c>
      <c r="S23" s="81">
        <f>SUM(U23:IV23)</f>
        <v>47</v>
      </c>
      <c r="T23" s="87">
        <f t="shared" si="2"/>
        <v>0.4923751694853011</v>
      </c>
      <c r="U23" s="20"/>
      <c r="V23" s="20"/>
      <c r="W23" s="20"/>
      <c r="AA23">
        <v>47</v>
      </c>
    </row>
    <row r="24" spans="1:23" ht="12.75">
      <c r="A24" s="1" t="s">
        <v>196</v>
      </c>
      <c r="B24" s="36"/>
      <c r="C24" s="70"/>
      <c r="D24" s="36"/>
      <c r="E24" s="73" t="s">
        <v>192</v>
      </c>
      <c r="F24" s="37"/>
      <c r="G24" s="37">
        <f t="shared" si="0"/>
        <v>0.033597000397362166</v>
      </c>
      <c r="H24" s="27"/>
      <c r="I24" s="27"/>
      <c r="J24" s="27">
        <v>0.02019386106623586</v>
      </c>
      <c r="K24" s="27">
        <v>0.020337604230221677</v>
      </c>
      <c r="L24" s="27">
        <v>0.03784295175023651</v>
      </c>
      <c r="M24" s="27"/>
      <c r="N24" s="27">
        <v>0.01585288522511097</v>
      </c>
      <c r="O24" s="27">
        <v>0.03258390355164549</v>
      </c>
      <c r="P24" s="27">
        <v>0.17556179775280897</v>
      </c>
      <c r="Q24" s="53">
        <f>S24*10/$Q$4</f>
        <v>0</v>
      </c>
      <c r="R24" s="81">
        <f t="shared" si="1"/>
        <v>0</v>
      </c>
      <c r="S24" s="81">
        <f>SUM(U24:IV24)</f>
        <v>0</v>
      </c>
      <c r="T24" s="87">
        <f t="shared" si="2"/>
      </c>
      <c r="U24" s="20"/>
      <c r="V24" s="20"/>
      <c r="W24" s="20"/>
    </row>
    <row r="25" spans="1:23" ht="12.75">
      <c r="A25" s="1" t="s">
        <v>204</v>
      </c>
      <c r="B25" s="36"/>
      <c r="C25" s="70"/>
      <c r="D25" s="36"/>
      <c r="E25" s="73"/>
      <c r="F25" s="37"/>
      <c r="G25" s="37">
        <f t="shared" si="0"/>
        <v>0.03469124562636453</v>
      </c>
      <c r="H25" s="27"/>
      <c r="I25" s="27"/>
      <c r="J25" s="27">
        <v>0.2625201938610662</v>
      </c>
      <c r="K25" s="27"/>
      <c r="L25" s="27"/>
      <c r="M25" s="27"/>
      <c r="N25" s="27">
        <v>0.01585288522511097</v>
      </c>
      <c r="O25" s="27">
        <v>0.016291951775822745</v>
      </c>
      <c r="P25" s="27">
        <v>0.017556179775280897</v>
      </c>
      <c r="Q25" s="53">
        <f>S25*10/$Q$4</f>
        <v>0</v>
      </c>
      <c r="R25" s="81">
        <f t="shared" si="1"/>
        <v>0</v>
      </c>
      <c r="S25" s="81">
        <f>SUM(U25:IV25)</f>
        <v>0</v>
      </c>
      <c r="T25" s="87">
        <f t="shared" si="2"/>
      </c>
      <c r="U25" s="20"/>
      <c r="V25" s="20"/>
      <c r="W25" s="20"/>
    </row>
    <row r="26" spans="1:84" ht="12.75">
      <c r="A26" s="1" t="s">
        <v>6</v>
      </c>
      <c r="B26" s="36">
        <v>0.04</v>
      </c>
      <c r="C26" s="36">
        <v>0.12</v>
      </c>
      <c r="D26" s="36">
        <v>0.29</v>
      </c>
      <c r="E26" s="36">
        <v>1.44</v>
      </c>
      <c r="F26" s="37">
        <v>1.3879375382731172</v>
      </c>
      <c r="G26" s="37">
        <f t="shared" si="0"/>
        <v>5.391213897950913</v>
      </c>
      <c r="H26" s="27">
        <v>0.08</v>
      </c>
      <c r="I26" s="27">
        <v>5.34</v>
      </c>
      <c r="J26" s="27">
        <v>2.1203554119547654</v>
      </c>
      <c r="K26" s="27">
        <v>3.355704697986577</v>
      </c>
      <c r="L26" s="27">
        <v>6.906338694418163</v>
      </c>
      <c r="M26" s="27">
        <v>9.233032922567592</v>
      </c>
      <c r="N26" s="27">
        <v>11.905516804058337</v>
      </c>
      <c r="O26" s="27">
        <v>7.086999022482894</v>
      </c>
      <c r="P26" s="27">
        <v>2.4929775280898876</v>
      </c>
      <c r="Q26" s="53">
        <f t="shared" si="3"/>
        <v>10.987367021276595</v>
      </c>
      <c r="R26" s="81">
        <f t="shared" si="1"/>
        <v>18</v>
      </c>
      <c r="S26" s="81">
        <f>SUM(U26:IV26)</f>
        <v>661</v>
      </c>
      <c r="T26" s="87">
        <f t="shared" si="2"/>
        <v>2.038013558588848</v>
      </c>
      <c r="U26" s="20"/>
      <c r="V26" s="20"/>
      <c r="W26" s="20">
        <v>244</v>
      </c>
      <c r="X26">
        <v>3</v>
      </c>
      <c r="AA26">
        <v>72</v>
      </c>
      <c r="AD26">
        <v>16</v>
      </c>
      <c r="AQ26">
        <v>15</v>
      </c>
      <c r="AS26">
        <v>21</v>
      </c>
      <c r="AT26">
        <v>4</v>
      </c>
      <c r="AW26">
        <v>1</v>
      </c>
      <c r="AY26">
        <v>84</v>
      </c>
      <c r="AZ26">
        <v>4</v>
      </c>
      <c r="BC26">
        <v>30</v>
      </c>
      <c r="BH26">
        <v>30</v>
      </c>
      <c r="BI26">
        <v>8</v>
      </c>
      <c r="BX26">
        <v>11</v>
      </c>
      <c r="BZ26">
        <v>72</v>
      </c>
      <c r="CA26">
        <v>4</v>
      </c>
      <c r="CB26">
        <v>29</v>
      </c>
      <c r="CF26">
        <v>13</v>
      </c>
    </row>
    <row r="27" spans="1:78" ht="12.75">
      <c r="A27" s="1" t="s">
        <v>86</v>
      </c>
      <c r="B27" s="36"/>
      <c r="C27" s="36">
        <v>0.01</v>
      </c>
      <c r="D27" s="36">
        <v>0.01</v>
      </c>
      <c r="E27" s="36">
        <v>0.01</v>
      </c>
      <c r="F27" s="37">
        <v>0.026082465809348847</v>
      </c>
      <c r="G27" s="37">
        <f t="shared" si="0"/>
        <v>0.10183409655257203</v>
      </c>
      <c r="H27" s="27">
        <v>0.019623233908948195</v>
      </c>
      <c r="I27" s="27">
        <v>0.02</v>
      </c>
      <c r="J27" s="27"/>
      <c r="K27" s="27"/>
      <c r="L27" s="27">
        <v>0.22705771050141907</v>
      </c>
      <c r="M27" s="27">
        <v>0.33106492551039174</v>
      </c>
      <c r="N27" s="27">
        <v>0.3012048192771084</v>
      </c>
      <c r="O27" s="27"/>
      <c r="P27" s="27">
        <v>0.017556179775280897</v>
      </c>
      <c r="Q27" s="53">
        <f t="shared" si="3"/>
        <v>0.08311170212765957</v>
      </c>
      <c r="R27" s="81">
        <f t="shared" si="1"/>
        <v>2</v>
      </c>
      <c r="S27" s="81">
        <f>SUM(U27:IV27)</f>
        <v>5</v>
      </c>
      <c r="T27" s="87">
        <f t="shared" si="2"/>
      </c>
      <c r="U27" s="20"/>
      <c r="V27" s="20"/>
      <c r="W27" s="20"/>
      <c r="AY27">
        <v>3</v>
      </c>
      <c r="BZ27">
        <v>2</v>
      </c>
    </row>
    <row r="28" spans="1:27" ht="12.75">
      <c r="A28" s="1" t="s">
        <v>66</v>
      </c>
      <c r="B28" s="36"/>
      <c r="C28" s="36">
        <v>0.03</v>
      </c>
      <c r="D28" s="36">
        <v>0.08</v>
      </c>
      <c r="E28" s="36">
        <v>0.03</v>
      </c>
      <c r="F28" s="37">
        <v>0.017041232904674426</v>
      </c>
      <c r="G28" s="37">
        <f t="shared" si="0"/>
        <v>0.16253170629669456</v>
      </c>
      <c r="H28" s="27"/>
      <c r="I28" s="27">
        <v>0.02</v>
      </c>
      <c r="J28" s="27">
        <v>0.4442649434571889</v>
      </c>
      <c r="K28" s="27">
        <v>0.06101281269066503</v>
      </c>
      <c r="L28" s="27">
        <v>0.1702932828760643</v>
      </c>
      <c r="M28" s="27">
        <v>0.3678499172337686</v>
      </c>
      <c r="N28" s="27">
        <v>0.06341154090044387</v>
      </c>
      <c r="O28" s="27">
        <v>0.19550342130987294</v>
      </c>
      <c r="P28" s="27">
        <v>0.14044943820224717</v>
      </c>
      <c r="Q28" s="53">
        <f t="shared" si="3"/>
        <v>0.03324468085106383</v>
      </c>
      <c r="R28" s="81">
        <f t="shared" si="1"/>
        <v>1</v>
      </c>
      <c r="S28" s="81">
        <f>SUM(U28:IV28)</f>
        <v>2</v>
      </c>
      <c r="T28" s="87">
        <f t="shared" si="2"/>
      </c>
      <c r="U28" s="20"/>
      <c r="V28" s="20"/>
      <c r="W28" s="20"/>
      <c r="AA28">
        <v>2</v>
      </c>
    </row>
    <row r="29" spans="1:84" ht="12.75">
      <c r="A29" s="1" t="s">
        <v>7</v>
      </c>
      <c r="B29" s="36">
        <v>0.04</v>
      </c>
      <c r="C29" s="36">
        <v>0.58</v>
      </c>
      <c r="D29" s="37">
        <v>2.2</v>
      </c>
      <c r="E29" s="36">
        <v>4.42</v>
      </c>
      <c r="F29" s="37">
        <v>4.020936313533374</v>
      </c>
      <c r="G29" s="37">
        <f t="shared" si="0"/>
        <v>10.202509686711663</v>
      </c>
      <c r="H29" s="27">
        <v>0.96</v>
      </c>
      <c r="I29" s="27">
        <v>1.3</v>
      </c>
      <c r="J29" s="27">
        <v>2.746365105008077</v>
      </c>
      <c r="K29" s="27">
        <v>0.8135041692088671</v>
      </c>
      <c r="L29" s="27">
        <v>11.977294228949855</v>
      </c>
      <c r="M29" s="27">
        <v>26.172521611182635</v>
      </c>
      <c r="N29" s="27">
        <v>30.738744451490167</v>
      </c>
      <c r="O29" s="27">
        <v>14.972303681981103</v>
      </c>
      <c r="P29" s="27">
        <v>2.1418539325842696</v>
      </c>
      <c r="Q29" s="53">
        <f t="shared" si="3"/>
        <v>14.893617021276595</v>
      </c>
      <c r="R29" s="81">
        <f t="shared" si="1"/>
        <v>21</v>
      </c>
      <c r="S29" s="81">
        <f>SUM(U29:IV29)</f>
        <v>896</v>
      </c>
      <c r="T29" s="87">
        <f t="shared" si="2"/>
        <v>1.4597993512003131</v>
      </c>
      <c r="U29" s="20"/>
      <c r="V29" s="20"/>
      <c r="W29" s="20">
        <v>225</v>
      </c>
      <c r="X29">
        <v>6</v>
      </c>
      <c r="AA29">
        <v>13</v>
      </c>
      <c r="AC29">
        <v>14</v>
      </c>
      <c r="AD29">
        <v>14</v>
      </c>
      <c r="AQ29">
        <v>35</v>
      </c>
      <c r="AS29">
        <v>73</v>
      </c>
      <c r="AT29">
        <v>4</v>
      </c>
      <c r="AW29">
        <v>5</v>
      </c>
      <c r="AX29">
        <v>3</v>
      </c>
      <c r="AY29">
        <v>24</v>
      </c>
      <c r="AZ29">
        <v>22</v>
      </c>
      <c r="BC29">
        <v>16</v>
      </c>
      <c r="BH29">
        <v>28</v>
      </c>
      <c r="BI29">
        <v>11</v>
      </c>
      <c r="BW29">
        <v>8</v>
      </c>
      <c r="BX29">
        <v>137</v>
      </c>
      <c r="BZ29">
        <v>46</v>
      </c>
      <c r="CA29">
        <v>7</v>
      </c>
      <c r="CB29">
        <v>164</v>
      </c>
      <c r="CF29">
        <v>41</v>
      </c>
    </row>
    <row r="30" spans="1:86" ht="12.75">
      <c r="A30" s="1" t="s">
        <v>8</v>
      </c>
      <c r="B30" s="36"/>
      <c r="C30" s="36">
        <v>0.01</v>
      </c>
      <c r="D30" s="36">
        <v>0.01</v>
      </c>
      <c r="E30" s="36">
        <v>0.19</v>
      </c>
      <c r="F30" s="37">
        <v>0.5755256174729537</v>
      </c>
      <c r="G30" s="37">
        <f t="shared" si="0"/>
        <v>1.4155488828466791</v>
      </c>
      <c r="H30" s="27">
        <v>0.58</v>
      </c>
      <c r="I30" s="27">
        <v>1.12</v>
      </c>
      <c r="J30" s="27">
        <v>2.140549273021001</v>
      </c>
      <c r="K30" s="27">
        <v>1.4846451088061825</v>
      </c>
      <c r="L30" s="27">
        <v>1.3623462630085144</v>
      </c>
      <c r="M30" s="27">
        <v>0.9748022806694868</v>
      </c>
      <c r="N30" s="27">
        <v>1.4109067850348762</v>
      </c>
      <c r="O30" s="27">
        <v>2.0690778755294885</v>
      </c>
      <c r="P30" s="27">
        <v>1.5976123595505618</v>
      </c>
      <c r="Q30" s="96">
        <f>S30*10/$Q$4</f>
        <v>2.6595744680851063</v>
      </c>
      <c r="R30" s="97">
        <v>30</v>
      </c>
      <c r="S30" s="97">
        <v>160</v>
      </c>
      <c r="T30" s="98"/>
      <c r="U30" s="99"/>
      <c r="V30" s="99"/>
      <c r="W30" s="99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</row>
    <row r="31" spans="1:86" ht="12.75">
      <c r="A31" s="1" t="s">
        <v>9</v>
      </c>
      <c r="B31" s="37">
        <v>0.1</v>
      </c>
      <c r="C31" s="36">
        <v>0.16</v>
      </c>
      <c r="D31" s="36">
        <v>0.14</v>
      </c>
      <c r="E31" s="36">
        <v>0.15</v>
      </c>
      <c r="F31" s="37">
        <v>0.15061849357011636</v>
      </c>
      <c r="G31" s="37">
        <f t="shared" si="0"/>
        <v>0.21329410626868375</v>
      </c>
      <c r="H31" s="27">
        <v>0.15</v>
      </c>
      <c r="I31" s="27">
        <v>0.16</v>
      </c>
      <c r="J31" s="27">
        <v>0.1615508885298869</v>
      </c>
      <c r="K31" s="27">
        <v>0.1830384380719951</v>
      </c>
      <c r="L31" s="27">
        <v>0.2649006622516556</v>
      </c>
      <c r="M31" s="27">
        <v>0.1839249586168843</v>
      </c>
      <c r="N31" s="27">
        <v>0.17438173747622066</v>
      </c>
      <c r="O31" s="27">
        <v>0.3258390355164549</v>
      </c>
      <c r="P31" s="27">
        <v>0.31601123595505615</v>
      </c>
      <c r="Q31" s="96">
        <f>S31*10/$Q$4</f>
        <v>0.3158244680851064</v>
      </c>
      <c r="R31" s="97">
        <v>13</v>
      </c>
      <c r="S31" s="97">
        <v>19</v>
      </c>
      <c r="T31" s="98"/>
      <c r="U31" s="99"/>
      <c r="V31" s="99"/>
      <c r="W31" s="99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</row>
    <row r="32" spans="1:84" ht="12.75">
      <c r="A32" s="1" t="s">
        <v>10</v>
      </c>
      <c r="B32" s="36">
        <v>0.26</v>
      </c>
      <c r="C32" s="36">
        <v>0.17</v>
      </c>
      <c r="D32" s="36">
        <v>0.15</v>
      </c>
      <c r="E32" s="36">
        <v>0.16</v>
      </c>
      <c r="F32" s="37">
        <v>0.18445356195141865</v>
      </c>
      <c r="G32" s="37">
        <f t="shared" si="0"/>
        <v>0.25912499353550833</v>
      </c>
      <c r="H32" s="27">
        <v>0.13</v>
      </c>
      <c r="I32" s="27">
        <v>0.1</v>
      </c>
      <c r="J32" s="27">
        <v>0.24232633279483032</v>
      </c>
      <c r="K32" s="27">
        <v>0.1830384380719951</v>
      </c>
      <c r="L32" s="27">
        <v>0.39735099337748336</v>
      </c>
      <c r="M32" s="27">
        <v>0.4782048924038992</v>
      </c>
      <c r="N32" s="27">
        <v>0.17438173747622066</v>
      </c>
      <c r="O32" s="27">
        <v>0.2932551319648094</v>
      </c>
      <c r="P32" s="27">
        <v>0.33356741573033705</v>
      </c>
      <c r="Q32" s="53">
        <f t="shared" si="3"/>
        <v>0.41555851063829785</v>
      </c>
      <c r="R32" s="81">
        <f t="shared" si="1"/>
        <v>22</v>
      </c>
      <c r="S32" s="81">
        <f>SUM(U32:IV32)</f>
        <v>25</v>
      </c>
      <c r="T32" s="87">
        <f t="shared" si="2"/>
        <v>1.6036990680381944</v>
      </c>
      <c r="U32" s="20">
        <v>1</v>
      </c>
      <c r="V32" s="20"/>
      <c r="W32" s="20">
        <v>1</v>
      </c>
      <c r="X32">
        <v>1</v>
      </c>
      <c r="AE32">
        <v>1</v>
      </c>
      <c r="AJ32">
        <v>1</v>
      </c>
      <c r="AN32">
        <v>2</v>
      </c>
      <c r="AO32">
        <v>1</v>
      </c>
      <c r="AS32">
        <v>1</v>
      </c>
      <c r="AT32">
        <v>1</v>
      </c>
      <c r="AX32">
        <v>1</v>
      </c>
      <c r="AY32">
        <v>1</v>
      </c>
      <c r="AZ32">
        <v>1</v>
      </c>
      <c r="BB32">
        <v>1</v>
      </c>
      <c r="BE32">
        <v>2</v>
      </c>
      <c r="BR32">
        <v>1</v>
      </c>
      <c r="BS32">
        <v>1</v>
      </c>
      <c r="BV32">
        <v>2</v>
      </c>
      <c r="BW32">
        <v>1</v>
      </c>
      <c r="BX32">
        <v>1</v>
      </c>
      <c r="CC32">
        <v>1</v>
      </c>
      <c r="CD32">
        <v>1</v>
      </c>
      <c r="CF32">
        <v>1</v>
      </c>
    </row>
    <row r="33" spans="1:23" ht="12.75">
      <c r="A33" s="1" t="s">
        <v>168</v>
      </c>
      <c r="B33" s="36"/>
      <c r="C33" s="36"/>
      <c r="D33" s="36"/>
      <c r="E33" s="36"/>
      <c r="F33" s="73" t="s">
        <v>192</v>
      </c>
      <c r="G33" s="37">
        <f t="shared" si="0"/>
        <v>0.0020436106512987146</v>
      </c>
      <c r="H33" s="27"/>
      <c r="I33" s="27"/>
      <c r="J33" s="27"/>
      <c r="K33" s="27"/>
      <c r="L33" s="27"/>
      <c r="M33" s="27">
        <v>0.01839249586168843</v>
      </c>
      <c r="N33" s="27"/>
      <c r="O33" s="27"/>
      <c r="P33" s="27"/>
      <c r="Q33" s="53">
        <f>S33*10/$Q$4</f>
        <v>0</v>
      </c>
      <c r="R33" s="81">
        <f t="shared" si="1"/>
        <v>0</v>
      </c>
      <c r="S33" s="81">
        <f>SUM(U33:IV33)</f>
        <v>0</v>
      </c>
      <c r="T33" s="87">
        <f t="shared" si="2"/>
      </c>
      <c r="U33" s="20"/>
      <c r="V33" s="20"/>
      <c r="W33" s="20"/>
    </row>
    <row r="34" spans="1:74" ht="12.75">
      <c r="A34" s="1" t="s">
        <v>11</v>
      </c>
      <c r="B34" s="36"/>
      <c r="C34" s="74" t="s">
        <v>192</v>
      </c>
      <c r="D34" s="36">
        <v>0.01</v>
      </c>
      <c r="E34" s="36">
        <v>0.02</v>
      </c>
      <c r="F34" s="37">
        <v>0.07582465809348847</v>
      </c>
      <c r="G34" s="37">
        <f t="shared" si="0"/>
        <v>0.12564371796638307</v>
      </c>
      <c r="H34" s="27">
        <v>0.05</v>
      </c>
      <c r="I34" s="27">
        <v>0.02</v>
      </c>
      <c r="J34" s="27">
        <v>0.1615508885298869</v>
      </c>
      <c r="K34" s="27">
        <v>0.08135041692088671</v>
      </c>
      <c r="L34" s="27">
        <v>0.07568590350047302</v>
      </c>
      <c r="M34" s="27">
        <v>0.07356998344675372</v>
      </c>
      <c r="N34" s="27">
        <v>0.1585288522511097</v>
      </c>
      <c r="O34" s="27">
        <v>0.43988269794721413</v>
      </c>
      <c r="P34" s="27">
        <v>0.07022471910112359</v>
      </c>
      <c r="Q34" s="53">
        <f t="shared" si="3"/>
        <v>0.28257978723404253</v>
      </c>
      <c r="R34" s="81">
        <f t="shared" si="1"/>
        <v>8</v>
      </c>
      <c r="S34" s="81">
        <f>SUM(U34:IV34)</f>
        <v>17</v>
      </c>
      <c r="T34" s="87">
        <f t="shared" si="2"/>
        <v>2.2490562346272567</v>
      </c>
      <c r="U34" s="20"/>
      <c r="V34" s="20"/>
      <c r="W34" s="20"/>
      <c r="X34">
        <v>1</v>
      </c>
      <c r="AD34">
        <v>4</v>
      </c>
      <c r="AN34">
        <v>1</v>
      </c>
      <c r="AU34">
        <v>2</v>
      </c>
      <c r="AV34">
        <v>1</v>
      </c>
      <c r="AY34">
        <v>1</v>
      </c>
      <c r="BR34">
        <v>6</v>
      </c>
      <c r="BV34">
        <v>1</v>
      </c>
    </row>
    <row r="35" spans="1:23" ht="12.75">
      <c r="A35" s="1" t="s">
        <v>75</v>
      </c>
      <c r="B35" s="36"/>
      <c r="C35" s="74" t="s">
        <v>192</v>
      </c>
      <c r="D35" s="36">
        <v>0.01</v>
      </c>
      <c r="E35" s="74" t="s">
        <v>192</v>
      </c>
      <c r="F35" s="37">
        <v>0.01</v>
      </c>
      <c r="G35" s="37">
        <f t="shared" si="0"/>
        <v>0.01300658682534326</v>
      </c>
      <c r="H35" s="27"/>
      <c r="I35" s="27"/>
      <c r="J35" s="27"/>
      <c r="K35" s="27"/>
      <c r="L35" s="27">
        <v>0.018921475875118256</v>
      </c>
      <c r="M35" s="27"/>
      <c r="N35" s="27">
        <v>0.03170577045022194</v>
      </c>
      <c r="O35" s="27">
        <v>0.048875855327468236</v>
      </c>
      <c r="P35" s="27">
        <v>0.017556179775280897</v>
      </c>
      <c r="Q35" s="53">
        <f t="shared" si="3"/>
        <v>0</v>
      </c>
      <c r="R35" s="81">
        <f t="shared" si="1"/>
        <v>0</v>
      </c>
      <c r="S35" s="81">
        <f>SUM(U35:IV35)</f>
        <v>0</v>
      </c>
      <c r="T35" s="87">
        <f t="shared" si="2"/>
      </c>
      <c r="U35" s="20"/>
      <c r="V35" s="20"/>
      <c r="W35" s="20"/>
    </row>
    <row r="36" spans="1:86" ht="12.75">
      <c r="A36" s="1" t="s">
        <v>12</v>
      </c>
      <c r="B36" s="36"/>
      <c r="C36" s="74" t="s">
        <v>192</v>
      </c>
      <c r="D36" s="74" t="s">
        <v>192</v>
      </c>
      <c r="E36" s="36">
        <v>0.01</v>
      </c>
      <c r="F36" s="37">
        <v>0.021041232904674422</v>
      </c>
      <c r="G36" s="37">
        <f t="shared" si="0"/>
        <v>0.0373673369268596</v>
      </c>
      <c r="H36" s="27">
        <v>0.05</v>
      </c>
      <c r="I36" s="27">
        <v>0.04</v>
      </c>
      <c r="J36" s="27">
        <v>0.04038772213247172</v>
      </c>
      <c r="K36" s="27">
        <v>0.020337604230221677</v>
      </c>
      <c r="L36" s="27">
        <v>0.018921475875118256</v>
      </c>
      <c r="M36" s="27"/>
      <c r="N36" s="27">
        <v>0.047558655675332906</v>
      </c>
      <c r="O36" s="27">
        <v>0.048875855327468236</v>
      </c>
      <c r="P36" s="27">
        <v>0.07022471910112359</v>
      </c>
      <c r="Q36" s="96">
        <f>S36*10/$Q$4</f>
        <v>0</v>
      </c>
      <c r="R36" s="97">
        <f>COUNT(U36:CH36)</f>
        <v>0</v>
      </c>
      <c r="S36" s="97">
        <f>SUM(U36:IV36)</f>
        <v>0</v>
      </c>
      <c r="T36" s="98"/>
      <c r="U36" s="99"/>
      <c r="V36" s="99"/>
      <c r="W36" s="99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</row>
    <row r="37" spans="1:86" ht="12.75">
      <c r="A37" s="1" t="s">
        <v>187</v>
      </c>
      <c r="B37" s="36"/>
      <c r="C37" s="70"/>
      <c r="D37" s="70"/>
      <c r="E37" s="36"/>
      <c r="F37" s="73" t="s">
        <v>192</v>
      </c>
      <c r="G37" s="37">
        <f t="shared" si="0"/>
        <v>0.0022597338033579642</v>
      </c>
      <c r="H37" s="27"/>
      <c r="I37" s="27"/>
      <c r="J37" s="27"/>
      <c r="K37" s="27">
        <v>0.020337604230221677</v>
      </c>
      <c r="L37" s="27"/>
      <c r="M37" s="27"/>
      <c r="N37" s="27"/>
      <c r="O37" s="27"/>
      <c r="P37" s="27"/>
      <c r="Q37" s="96">
        <f>S37*10/$Q$4</f>
        <v>0</v>
      </c>
      <c r="R37" s="97">
        <f>COUNT(U37:CH37)</f>
        <v>0</v>
      </c>
      <c r="S37" s="97">
        <f>SUM(U37:IV37)</f>
        <v>0</v>
      </c>
      <c r="T37" s="98"/>
      <c r="U37" s="99"/>
      <c r="V37" s="99"/>
      <c r="W37" s="99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</row>
    <row r="38" spans="1:23" ht="12.75">
      <c r="A38" s="1" t="s">
        <v>98</v>
      </c>
      <c r="B38" s="36">
        <v>0.06</v>
      </c>
      <c r="C38" s="36">
        <v>0.02</v>
      </c>
      <c r="D38" s="36">
        <v>0.02</v>
      </c>
      <c r="E38" s="36">
        <v>0.01</v>
      </c>
      <c r="F38" s="37">
        <v>0.010041232904674425</v>
      </c>
      <c r="G38" s="37">
        <f t="shared" si="0"/>
        <v>0.0060760497375012415</v>
      </c>
      <c r="H38" s="27"/>
      <c r="I38" s="27">
        <v>0.02</v>
      </c>
      <c r="J38" s="27"/>
      <c r="K38" s="27"/>
      <c r="L38" s="27"/>
      <c r="M38" s="27">
        <v>0.01839249586168843</v>
      </c>
      <c r="N38" s="27"/>
      <c r="O38" s="27">
        <v>0.016291951775822745</v>
      </c>
      <c r="P38" s="27"/>
      <c r="Q38" s="53">
        <f t="shared" si="3"/>
        <v>0.016622340425531915</v>
      </c>
      <c r="R38" s="81">
        <f t="shared" si="1"/>
        <v>1</v>
      </c>
      <c r="S38" s="81">
        <f>SUM(U38:IV38)</f>
        <v>1</v>
      </c>
      <c r="T38" s="87">
        <f t="shared" si="2"/>
      </c>
      <c r="U38" s="20">
        <v>1</v>
      </c>
      <c r="V38" s="20"/>
      <c r="W38" s="20"/>
    </row>
    <row r="39" spans="1:23" ht="12.75">
      <c r="A39" s="1" t="s">
        <v>173</v>
      </c>
      <c r="B39" s="36"/>
      <c r="C39" s="36">
        <v>0.01</v>
      </c>
      <c r="D39" s="74" t="s">
        <v>192</v>
      </c>
      <c r="E39" s="74" t="s">
        <v>192</v>
      </c>
      <c r="F39" s="73" t="s">
        <v>192</v>
      </c>
      <c r="G39" s="37">
        <f t="shared" si="0"/>
        <v>0</v>
      </c>
      <c r="H39" s="27"/>
      <c r="I39" s="27"/>
      <c r="J39" s="27"/>
      <c r="K39" s="27"/>
      <c r="L39" s="27"/>
      <c r="M39" s="27"/>
      <c r="N39" s="27"/>
      <c r="O39" s="27"/>
      <c r="P39" s="27"/>
      <c r="Q39" s="53">
        <f>S39*10/$Q$4</f>
        <v>0</v>
      </c>
      <c r="R39" s="81">
        <f t="shared" si="1"/>
        <v>0</v>
      </c>
      <c r="S39" s="81">
        <f>SUM(U39:IV39)</f>
        <v>0</v>
      </c>
      <c r="T39" s="87">
        <f t="shared" si="2"/>
      </c>
      <c r="U39" s="20"/>
      <c r="V39" s="20"/>
      <c r="W39" s="20"/>
    </row>
    <row r="40" spans="1:86" ht="12.75">
      <c r="A40" s="1" t="s">
        <v>13</v>
      </c>
      <c r="B40" s="36">
        <v>0.13</v>
      </c>
      <c r="C40" s="36">
        <v>0.35</v>
      </c>
      <c r="D40" s="36">
        <v>0.23</v>
      </c>
      <c r="E40" s="36">
        <v>0.17</v>
      </c>
      <c r="F40" s="37">
        <v>0.20645356195141867</v>
      </c>
      <c r="G40" s="37">
        <f t="shared" si="0"/>
        <v>0.2287691408608823</v>
      </c>
      <c r="H40" s="27">
        <v>0.1</v>
      </c>
      <c r="I40" s="27">
        <v>0.16</v>
      </c>
      <c r="J40" s="27">
        <v>0.24232633279483032</v>
      </c>
      <c r="K40" s="27">
        <v>0.3864144803742119</v>
      </c>
      <c r="L40" s="27">
        <v>0.2649006622516556</v>
      </c>
      <c r="M40" s="27">
        <v>0.2942799337870149</v>
      </c>
      <c r="N40" s="27">
        <v>0.2060875079264426</v>
      </c>
      <c r="O40" s="27">
        <v>0.21179537308569568</v>
      </c>
      <c r="P40" s="27">
        <v>0.19311797752808987</v>
      </c>
      <c r="Q40" s="96">
        <f>S40*10/$Q$4</f>
        <v>0.1163563829787234</v>
      </c>
      <c r="R40" s="97">
        <v>5</v>
      </c>
      <c r="S40" s="97">
        <v>7</v>
      </c>
      <c r="T40" s="98"/>
      <c r="U40" s="99"/>
      <c r="V40" s="99"/>
      <c r="W40" s="99"/>
      <c r="X40" s="99"/>
      <c r="Y40" s="99"/>
      <c r="Z40" s="99"/>
      <c r="AA40" s="99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</row>
    <row r="41" spans="1:86" ht="12.75">
      <c r="A41" s="1" t="s">
        <v>14</v>
      </c>
      <c r="B41" s="36">
        <v>3.33</v>
      </c>
      <c r="C41" s="37">
        <v>1.5</v>
      </c>
      <c r="D41" s="36">
        <v>1.33</v>
      </c>
      <c r="E41" s="36">
        <v>0.56</v>
      </c>
      <c r="F41" s="37">
        <v>0.16608246580934888</v>
      </c>
      <c r="G41" s="37">
        <f t="shared" si="0"/>
        <v>0.3096771577197687</v>
      </c>
      <c r="H41" s="27">
        <v>0.3</v>
      </c>
      <c r="I41" s="27">
        <v>0.37</v>
      </c>
      <c r="J41" s="27">
        <v>0.5452342487883682</v>
      </c>
      <c r="K41" s="27">
        <v>0.24405125076266013</v>
      </c>
      <c r="L41" s="27">
        <v>0.11352885525070953</v>
      </c>
      <c r="M41" s="27">
        <v>0.20231745447857272</v>
      </c>
      <c r="N41" s="27">
        <v>0.3487634749524413</v>
      </c>
      <c r="O41" s="27">
        <v>0.27696318018898664</v>
      </c>
      <c r="P41" s="27">
        <v>0.38623595505617975</v>
      </c>
      <c r="Q41" s="96">
        <f>S41*10/$Q$4</f>
        <v>0.19946808510638298</v>
      </c>
      <c r="R41" s="97">
        <v>5</v>
      </c>
      <c r="S41" s="97">
        <v>12</v>
      </c>
      <c r="T41" s="98"/>
      <c r="U41" s="99"/>
      <c r="V41" s="99"/>
      <c r="W41" s="99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</row>
    <row r="42" spans="1:86" ht="12.75">
      <c r="A42" s="1" t="s">
        <v>67</v>
      </c>
      <c r="B42" s="36">
        <v>0.01</v>
      </c>
      <c r="C42" s="36">
        <v>0.05</v>
      </c>
      <c r="D42" s="36">
        <v>0.01</v>
      </c>
      <c r="E42" s="36">
        <v>0.02</v>
      </c>
      <c r="F42" s="37">
        <v>0.006041232904674424</v>
      </c>
      <c r="G42" s="37">
        <f t="shared" si="0"/>
        <v>0.02637864907774788</v>
      </c>
      <c r="H42" s="27">
        <v>0.019623233908948195</v>
      </c>
      <c r="I42" s="27">
        <v>0.04</v>
      </c>
      <c r="J42" s="27">
        <v>0.04038772213247172</v>
      </c>
      <c r="K42" s="27">
        <v>0.020337604230221677</v>
      </c>
      <c r="L42" s="27">
        <v>0.018921475875118256</v>
      </c>
      <c r="M42" s="27"/>
      <c r="N42" s="27">
        <v>0.03170577045022194</v>
      </c>
      <c r="O42" s="27">
        <v>0.048875855327468236</v>
      </c>
      <c r="P42" s="27">
        <v>0.017556179775280897</v>
      </c>
      <c r="Q42" s="96">
        <f>S42*10/$Q$4</f>
        <v>0</v>
      </c>
      <c r="R42" s="97">
        <f>COUNT(U42:CH42)</f>
        <v>0</v>
      </c>
      <c r="S42" s="97">
        <f>SUM(U42:IV42)</f>
        <v>0</v>
      </c>
      <c r="T42" s="98"/>
      <c r="U42" s="99"/>
      <c r="V42" s="99"/>
      <c r="W42" s="99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</row>
    <row r="43" spans="1:36" ht="12.75">
      <c r="A43" s="1" t="s">
        <v>136</v>
      </c>
      <c r="B43" s="36">
        <v>0.63</v>
      </c>
      <c r="C43" s="36">
        <v>0.32</v>
      </c>
      <c r="D43" s="36">
        <v>0.02</v>
      </c>
      <c r="E43" s="36">
        <v>0.06</v>
      </c>
      <c r="F43" s="37">
        <v>0.02624739742804654</v>
      </c>
      <c r="G43" s="37">
        <f t="shared" si="0"/>
        <v>0.1059735477101946</v>
      </c>
      <c r="H43" s="27">
        <v>0.16</v>
      </c>
      <c r="I43" s="27"/>
      <c r="J43" s="27"/>
      <c r="K43" s="27"/>
      <c r="L43" s="27"/>
      <c r="M43" s="27"/>
      <c r="N43" s="27">
        <v>0.17438173747622066</v>
      </c>
      <c r="O43" s="27">
        <v>0.16291951775822744</v>
      </c>
      <c r="P43" s="27">
        <v>0.45646067415730335</v>
      </c>
      <c r="Q43" s="53">
        <f>S43*10/$Q$4</f>
        <v>0.1163563829787234</v>
      </c>
      <c r="R43" s="81">
        <f t="shared" si="1"/>
        <v>2</v>
      </c>
      <c r="S43" s="81">
        <f>SUM(U43:IV43)</f>
        <v>7</v>
      </c>
      <c r="T43" s="87">
        <f t="shared" si="2"/>
        <v>1.0979757259511844</v>
      </c>
      <c r="U43" s="20">
        <v>5</v>
      </c>
      <c r="V43" s="20"/>
      <c r="W43" s="20"/>
      <c r="AJ43">
        <v>2</v>
      </c>
    </row>
    <row r="44" spans="1:74" ht="12.75">
      <c r="A44" s="1" t="s">
        <v>15</v>
      </c>
      <c r="B44" s="36">
        <v>2.93</v>
      </c>
      <c r="C44" s="36">
        <v>2.12</v>
      </c>
      <c r="D44" s="36">
        <v>1.99</v>
      </c>
      <c r="E44" s="36">
        <v>0.65</v>
      </c>
      <c r="F44" s="37">
        <v>0.8988142478056748</v>
      </c>
      <c r="G44" s="37">
        <f t="shared" si="0"/>
        <v>0.6451268507923452</v>
      </c>
      <c r="H44" s="27">
        <v>0.86</v>
      </c>
      <c r="I44" s="27">
        <v>0.12</v>
      </c>
      <c r="J44" s="27">
        <v>0.1615508885298869</v>
      </c>
      <c r="K44" s="27">
        <v>0.46776489729509857</v>
      </c>
      <c r="L44" s="27">
        <v>0.813623462630085</v>
      </c>
      <c r="M44" s="27">
        <v>0.6621298510207835</v>
      </c>
      <c r="N44" s="27">
        <v>0.7292327203551046</v>
      </c>
      <c r="O44" s="27">
        <v>1.2544802867383513</v>
      </c>
      <c r="P44" s="27">
        <v>0.7373595505617977</v>
      </c>
      <c r="Q44" s="53">
        <f t="shared" si="3"/>
        <v>0.4820478723404255</v>
      </c>
      <c r="R44" s="81">
        <f t="shared" si="1"/>
        <v>9</v>
      </c>
      <c r="S44" s="81">
        <f>SUM(U44:IV44)</f>
        <v>29</v>
      </c>
      <c r="T44" s="87">
        <f t="shared" si="2"/>
        <v>0.7472140893661053</v>
      </c>
      <c r="U44" s="20">
        <v>6</v>
      </c>
      <c r="V44" s="20"/>
      <c r="W44" s="20"/>
      <c r="AJ44">
        <v>11</v>
      </c>
      <c r="BC44">
        <v>1</v>
      </c>
      <c r="BF44">
        <v>1</v>
      </c>
      <c r="BJ44">
        <v>2</v>
      </c>
      <c r="BL44">
        <v>1</v>
      </c>
      <c r="BM44">
        <v>4</v>
      </c>
      <c r="BN44">
        <v>2</v>
      </c>
      <c r="BV44">
        <v>1</v>
      </c>
    </row>
    <row r="45" spans="1:23" ht="12.75">
      <c r="A45" s="1" t="s">
        <v>16</v>
      </c>
      <c r="B45" s="36"/>
      <c r="C45" s="36">
        <v>0.41</v>
      </c>
      <c r="D45" s="36">
        <v>0.19</v>
      </c>
      <c r="E45" s="36">
        <v>0.16</v>
      </c>
      <c r="F45" s="37">
        <v>0.2924019187589304</v>
      </c>
      <c r="G45" s="37">
        <f t="shared" si="0"/>
        <v>0.009539209469456775</v>
      </c>
      <c r="H45" s="27">
        <v>0.07</v>
      </c>
      <c r="I45" s="27"/>
      <c r="J45" s="27"/>
      <c r="K45" s="27"/>
      <c r="L45" s="27"/>
      <c r="M45" s="27"/>
      <c r="N45" s="27">
        <v>0.01585288522511097</v>
      </c>
      <c r="O45" s="27"/>
      <c r="P45" s="27"/>
      <c r="Q45" s="53">
        <f t="shared" si="3"/>
        <v>0</v>
      </c>
      <c r="R45" s="81">
        <f t="shared" si="1"/>
        <v>0</v>
      </c>
      <c r="S45" s="81">
        <f>SUM(U45:IV45)</f>
        <v>0</v>
      </c>
      <c r="T45" s="87">
        <f t="shared" si="2"/>
      </c>
      <c r="U45" s="20"/>
      <c r="V45" s="20"/>
      <c r="W45" s="20"/>
    </row>
    <row r="46" spans="1:86" ht="12.75">
      <c r="A46" s="52" t="s">
        <v>111</v>
      </c>
      <c r="B46" s="36"/>
      <c r="C46" s="36"/>
      <c r="D46" s="36"/>
      <c r="E46" s="36"/>
      <c r="F46" s="37">
        <v>0.0113145091798816</v>
      </c>
      <c r="G46" s="37">
        <f t="shared" si="0"/>
        <v>0</v>
      </c>
      <c r="H46" s="27"/>
      <c r="I46" s="27"/>
      <c r="J46" s="27"/>
      <c r="K46" s="27"/>
      <c r="L46" s="27"/>
      <c r="M46" s="27"/>
      <c r="N46" s="27"/>
      <c r="O46" s="27"/>
      <c r="P46" s="27"/>
      <c r="Q46" s="96">
        <f>S46*10/$Q$4</f>
        <v>0</v>
      </c>
      <c r="R46" s="97">
        <f>COUNT(U46:CH46)</f>
        <v>0</v>
      </c>
      <c r="S46" s="97">
        <f>SUM(U46:IV46)</f>
        <v>0</v>
      </c>
      <c r="T46" s="98"/>
      <c r="U46" s="99"/>
      <c r="V46" s="99"/>
      <c r="W46" s="99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</row>
    <row r="47" spans="1:23" ht="12.75">
      <c r="A47" s="52" t="s">
        <v>231</v>
      </c>
      <c r="B47" s="36"/>
      <c r="C47" s="36"/>
      <c r="D47" s="36"/>
      <c r="E47" s="36"/>
      <c r="F47" s="37"/>
      <c r="G47" s="37">
        <f t="shared" si="0"/>
        <v>0.002102386208346473</v>
      </c>
      <c r="H47" s="27"/>
      <c r="I47" s="27"/>
      <c r="J47" s="27"/>
      <c r="K47" s="27"/>
      <c r="L47" s="27">
        <v>0.018921475875118256</v>
      </c>
      <c r="M47" s="27"/>
      <c r="N47" s="27"/>
      <c r="O47" s="27"/>
      <c r="P47" s="27"/>
      <c r="Q47" s="53">
        <f aca="true" t="shared" si="5" ref="Q47:Q53">S47*10/$Q$4</f>
        <v>0</v>
      </c>
      <c r="R47" s="81">
        <f>COUNT(U47:CH47)</f>
        <v>0</v>
      </c>
      <c r="S47" s="81">
        <f>SUM(U47:IV47)</f>
        <v>0</v>
      </c>
      <c r="T47" s="87">
        <f t="shared" si="2"/>
      </c>
      <c r="U47" s="20"/>
      <c r="V47" s="20"/>
      <c r="W47" s="20"/>
    </row>
    <row r="48" spans="1:77" ht="12.75">
      <c r="A48" s="1" t="s">
        <v>142</v>
      </c>
      <c r="B48" s="36"/>
      <c r="C48" s="36">
        <v>0.05</v>
      </c>
      <c r="D48" s="74" t="s">
        <v>192</v>
      </c>
      <c r="E48" s="36">
        <v>0.03</v>
      </c>
      <c r="F48" s="37">
        <v>0.015</v>
      </c>
      <c r="G48" s="37">
        <f t="shared" si="0"/>
        <v>0.3307999575383794</v>
      </c>
      <c r="H48" s="27"/>
      <c r="I48" s="27"/>
      <c r="J48" s="27"/>
      <c r="K48" s="27"/>
      <c r="L48" s="27">
        <v>1.248817407757805</v>
      </c>
      <c r="M48" s="27">
        <v>1.581754644105205</v>
      </c>
      <c r="N48" s="27"/>
      <c r="O48" s="27">
        <v>0.1466275659824047</v>
      </c>
      <c r="P48" s="27"/>
      <c r="Q48" s="53">
        <f t="shared" si="5"/>
        <v>0.3158244680851064</v>
      </c>
      <c r="R48" s="81">
        <f t="shared" si="1"/>
        <v>3</v>
      </c>
      <c r="S48" s="81">
        <f>SUM(U48:IV48)</f>
        <v>19</v>
      </c>
      <c r="T48" s="87">
        <f t="shared" si="2"/>
        <v>0.9547294698442169</v>
      </c>
      <c r="U48" s="20"/>
      <c r="V48" s="20">
        <v>16</v>
      </c>
      <c r="W48" s="20"/>
      <c r="AN48">
        <v>2</v>
      </c>
      <c r="BY48">
        <v>1</v>
      </c>
    </row>
    <row r="49" spans="1:27" ht="12.75">
      <c r="A49" s="1" t="s">
        <v>219</v>
      </c>
      <c r="B49" s="36"/>
      <c r="C49" s="36"/>
      <c r="D49" s="74"/>
      <c r="E49" s="36"/>
      <c r="F49" s="37"/>
      <c r="G49" s="37">
        <f t="shared" si="0"/>
        <v>0.2453126901025956</v>
      </c>
      <c r="H49" s="27"/>
      <c r="I49" s="27"/>
      <c r="J49" s="27"/>
      <c r="K49" s="27">
        <v>0.06101281269066503</v>
      </c>
      <c r="L49" s="27">
        <v>0.1324503311258278</v>
      </c>
      <c r="M49" s="27">
        <v>0.03678499172337686</v>
      </c>
      <c r="N49" s="27">
        <v>0.9511731135066581</v>
      </c>
      <c r="O49" s="27">
        <v>1.0263929618768328</v>
      </c>
      <c r="P49" s="27"/>
      <c r="Q49" s="53">
        <f t="shared" si="5"/>
        <v>1.4960106382978722</v>
      </c>
      <c r="R49" s="81">
        <f>COUNT(U49:CH49)</f>
        <v>1</v>
      </c>
      <c r="S49" s="81">
        <f>SUM(U49:IV49)</f>
        <v>90</v>
      </c>
      <c r="T49" s="87">
        <f t="shared" si="2"/>
        <v>6.098382589470626</v>
      </c>
      <c r="U49" s="20"/>
      <c r="V49" s="20"/>
      <c r="W49" s="20"/>
      <c r="AA49">
        <v>90</v>
      </c>
    </row>
    <row r="50" spans="1:23" ht="12.75">
      <c r="A50" s="1" t="s">
        <v>197</v>
      </c>
      <c r="B50" s="36"/>
      <c r="C50" s="74" t="s">
        <v>192</v>
      </c>
      <c r="D50" s="70"/>
      <c r="E50" s="36"/>
      <c r="F50" s="37"/>
      <c r="G50" s="37">
        <f t="shared" si="0"/>
        <v>0.0022437623406928735</v>
      </c>
      <c r="H50" s="27"/>
      <c r="I50" s="27"/>
      <c r="J50" s="27">
        <v>0.02019386106623586</v>
      </c>
      <c r="K50" s="27"/>
      <c r="L50" s="27"/>
      <c r="M50" s="27"/>
      <c r="N50" s="27"/>
      <c r="O50" s="27"/>
      <c r="P50" s="27"/>
      <c r="Q50" s="53">
        <f t="shared" si="5"/>
        <v>0</v>
      </c>
      <c r="R50" s="81">
        <f t="shared" si="1"/>
        <v>0</v>
      </c>
      <c r="S50" s="81">
        <f>SUM(U50:IV50)</f>
        <v>0</v>
      </c>
      <c r="T50" s="87">
        <f t="shared" si="2"/>
      </c>
      <c r="U50" s="20"/>
      <c r="V50" s="20"/>
      <c r="W50" s="20"/>
    </row>
    <row r="51" spans="1:23" ht="12.75">
      <c r="A51" s="1" t="s">
        <v>156</v>
      </c>
      <c r="B51" s="36"/>
      <c r="C51" s="36"/>
      <c r="D51" s="36"/>
      <c r="E51" s="36"/>
      <c r="F51" s="37">
        <v>0.01</v>
      </c>
      <c r="G51" s="37">
        <f t="shared" si="0"/>
        <v>0.004194448982390751</v>
      </c>
      <c r="H51" s="27"/>
      <c r="I51" s="27"/>
      <c r="J51" s="27">
        <v>0.02019386106623586</v>
      </c>
      <c r="K51" s="27"/>
      <c r="L51" s="27"/>
      <c r="M51" s="27"/>
      <c r="N51" s="27"/>
      <c r="O51" s="27"/>
      <c r="P51" s="27">
        <v>0.017556179775280897</v>
      </c>
      <c r="Q51" s="53">
        <f t="shared" si="5"/>
        <v>0</v>
      </c>
      <c r="R51" s="81">
        <f t="shared" si="1"/>
        <v>0</v>
      </c>
      <c r="S51" s="81">
        <f>SUM(U51:IV51)</f>
        <v>0</v>
      </c>
      <c r="T51" s="87">
        <f t="shared" si="2"/>
      </c>
      <c r="U51" s="20"/>
      <c r="V51" s="20"/>
      <c r="W51" s="20"/>
    </row>
    <row r="52" spans="1:23" ht="12.75">
      <c r="A52" s="52" t="s">
        <v>270</v>
      </c>
      <c r="B52" s="36"/>
      <c r="C52" s="36"/>
      <c r="D52" s="36"/>
      <c r="E52" s="36"/>
      <c r="F52" s="37"/>
      <c r="G52" s="37">
        <f t="shared" si="0"/>
        <v>0.00362043372796061</v>
      </c>
      <c r="H52" s="27"/>
      <c r="I52" s="27"/>
      <c r="J52" s="27"/>
      <c r="K52" s="27"/>
      <c r="L52" s="27"/>
      <c r="M52" s="27"/>
      <c r="N52" s="27"/>
      <c r="O52" s="27">
        <v>0.03258390355164549</v>
      </c>
      <c r="P52" s="27"/>
      <c r="Q52" s="53">
        <f>S52*10/$Q$4</f>
        <v>0</v>
      </c>
      <c r="R52" s="81">
        <f>COUNT(U52:CH52)</f>
        <v>0</v>
      </c>
      <c r="S52" s="81">
        <f>SUM(U52:IV52)</f>
        <v>0</v>
      </c>
      <c r="T52" s="87">
        <f t="shared" si="2"/>
      </c>
      <c r="U52" s="20"/>
      <c r="V52" s="20"/>
      <c r="W52" s="20"/>
    </row>
    <row r="53" spans="1:76" ht="12.75">
      <c r="A53" s="1" t="s">
        <v>178</v>
      </c>
      <c r="B53" s="36"/>
      <c r="C53" s="36"/>
      <c r="D53" s="36"/>
      <c r="E53" s="36">
        <v>0.03</v>
      </c>
      <c r="F53" s="73" t="s">
        <v>192</v>
      </c>
      <c r="G53" s="37">
        <f t="shared" si="0"/>
        <v>0.024725447075941827</v>
      </c>
      <c r="H53" s="27">
        <v>0.019623233908948195</v>
      </c>
      <c r="I53" s="27"/>
      <c r="J53" s="27">
        <v>0.06058158319870758</v>
      </c>
      <c r="K53" s="27"/>
      <c r="L53" s="27">
        <v>0.03784295175023651</v>
      </c>
      <c r="M53" s="27">
        <v>0.03678499172337686</v>
      </c>
      <c r="N53" s="27"/>
      <c r="O53" s="27">
        <v>0.03258390355164549</v>
      </c>
      <c r="P53" s="27">
        <v>0.03511235955056179</v>
      </c>
      <c r="Q53" s="53">
        <f t="shared" si="5"/>
        <v>0.049867021276595744</v>
      </c>
      <c r="R53" s="81">
        <f t="shared" si="1"/>
        <v>3</v>
      </c>
      <c r="S53" s="81">
        <f>SUM(U53:IV53)</f>
        <v>3</v>
      </c>
      <c r="T53" s="87">
        <f t="shared" si="2"/>
      </c>
      <c r="U53" s="20"/>
      <c r="V53" s="20"/>
      <c r="W53" s="20"/>
      <c r="AQ53">
        <v>1</v>
      </c>
      <c r="AS53">
        <v>1</v>
      </c>
      <c r="BX53">
        <v>1</v>
      </c>
    </row>
    <row r="54" spans="1:80" ht="12.75">
      <c r="A54" s="1" t="s">
        <v>68</v>
      </c>
      <c r="B54" s="36"/>
      <c r="C54" s="36">
        <v>0.12</v>
      </c>
      <c r="D54" s="36">
        <v>0.04</v>
      </c>
      <c r="E54" s="36">
        <v>1.22</v>
      </c>
      <c r="F54" s="37">
        <v>0.10904123290467442</v>
      </c>
      <c r="G54" s="37">
        <f t="shared" si="0"/>
        <v>2.0147070739714206</v>
      </c>
      <c r="H54" s="27">
        <v>0.03</v>
      </c>
      <c r="I54" s="27">
        <v>0.02</v>
      </c>
      <c r="J54" s="27">
        <v>3.029079159935379</v>
      </c>
      <c r="K54" s="27">
        <v>0.26438885499288184</v>
      </c>
      <c r="L54" s="27">
        <v>3.3869441816461676</v>
      </c>
      <c r="M54" s="27">
        <v>6.529336030899392</v>
      </c>
      <c r="N54" s="27">
        <v>3.2181357006975264</v>
      </c>
      <c r="O54" s="27">
        <v>1.3033561420658195</v>
      </c>
      <c r="P54" s="27">
        <v>0.35112359550561795</v>
      </c>
      <c r="Q54" s="53">
        <f t="shared" si="3"/>
        <v>1.146941489361702</v>
      </c>
      <c r="R54" s="81">
        <f t="shared" si="1"/>
        <v>13</v>
      </c>
      <c r="S54" s="81">
        <f>SUM(U54:IV54)</f>
        <v>69</v>
      </c>
      <c r="T54" s="87">
        <f t="shared" si="2"/>
        <v>0.5692844901273086</v>
      </c>
      <c r="U54" s="20"/>
      <c r="V54" s="20"/>
      <c r="W54" s="20">
        <v>8</v>
      </c>
      <c r="AA54">
        <v>18</v>
      </c>
      <c r="AC54">
        <v>16</v>
      </c>
      <c r="AD54">
        <v>13</v>
      </c>
      <c r="AQ54">
        <v>3</v>
      </c>
      <c r="AS54">
        <v>1</v>
      </c>
      <c r="AT54">
        <v>2</v>
      </c>
      <c r="AW54">
        <v>2</v>
      </c>
      <c r="AX54">
        <v>1</v>
      </c>
      <c r="BH54">
        <v>1</v>
      </c>
      <c r="BX54">
        <v>1</v>
      </c>
      <c r="BZ54">
        <v>2</v>
      </c>
      <c r="CB54">
        <v>1</v>
      </c>
    </row>
    <row r="55" spans="1:84" ht="12.75">
      <c r="A55" s="1" t="s">
        <v>17</v>
      </c>
      <c r="B55" s="36">
        <v>0.55</v>
      </c>
      <c r="C55" s="36">
        <v>0.55</v>
      </c>
      <c r="D55" s="36">
        <v>2.13</v>
      </c>
      <c r="E55" s="36">
        <v>12.34</v>
      </c>
      <c r="F55" s="37">
        <v>13.391224535619514</v>
      </c>
      <c r="G55" s="37">
        <f t="shared" si="0"/>
        <v>25.578099370524644</v>
      </c>
      <c r="H55" s="27">
        <v>0.63</v>
      </c>
      <c r="I55" s="27">
        <v>0.43</v>
      </c>
      <c r="J55" s="27">
        <v>12.540387722132468</v>
      </c>
      <c r="K55" s="27">
        <v>10.453528574333943</v>
      </c>
      <c r="L55" s="27">
        <v>57.54020813623461</v>
      </c>
      <c r="M55" s="27">
        <v>35.11127459996321</v>
      </c>
      <c r="N55" s="27">
        <v>24.318325935320225</v>
      </c>
      <c r="O55" s="27">
        <v>53.92636037797328</v>
      </c>
      <c r="P55" s="27">
        <v>35.252808988764045</v>
      </c>
      <c r="Q55" s="53">
        <f t="shared" si="3"/>
        <v>70.29587765957447</v>
      </c>
      <c r="R55" s="81">
        <f t="shared" si="1"/>
        <v>36</v>
      </c>
      <c r="S55" s="81">
        <f>SUM(U55:IV55)</f>
        <v>4229</v>
      </c>
      <c r="T55" s="87">
        <f t="shared" si="2"/>
        <v>2.7482838596123806</v>
      </c>
      <c r="U55" s="20"/>
      <c r="V55" s="20">
        <v>79</v>
      </c>
      <c r="W55" s="20">
        <v>132</v>
      </c>
      <c r="X55">
        <v>3</v>
      </c>
      <c r="Y55" s="20"/>
      <c r="AA55" s="20">
        <v>180</v>
      </c>
      <c r="AC55">
        <v>7</v>
      </c>
      <c r="AD55">
        <v>7</v>
      </c>
      <c r="AH55">
        <v>51</v>
      </c>
      <c r="AI55">
        <v>11</v>
      </c>
      <c r="AJ55">
        <v>1</v>
      </c>
      <c r="AK55">
        <v>6</v>
      </c>
      <c r="AN55">
        <v>41</v>
      </c>
      <c r="AQ55">
        <v>30</v>
      </c>
      <c r="AR55">
        <v>21</v>
      </c>
      <c r="AS55">
        <v>114</v>
      </c>
      <c r="AT55">
        <v>1</v>
      </c>
      <c r="AW55">
        <v>10</v>
      </c>
      <c r="AY55">
        <v>1</v>
      </c>
      <c r="AZ55">
        <v>6</v>
      </c>
      <c r="BA55">
        <v>1</v>
      </c>
      <c r="BB55">
        <v>4</v>
      </c>
      <c r="BC55">
        <v>30</v>
      </c>
      <c r="BD55">
        <v>20</v>
      </c>
      <c r="BH55">
        <v>16</v>
      </c>
      <c r="BI55">
        <v>1</v>
      </c>
      <c r="BS55">
        <v>535</v>
      </c>
      <c r="BU55">
        <v>620</v>
      </c>
      <c r="BV55">
        <v>1100</v>
      </c>
      <c r="BW55">
        <v>49</v>
      </c>
      <c r="BX55">
        <v>485</v>
      </c>
      <c r="BY55">
        <v>10</v>
      </c>
      <c r="BZ55">
        <v>92</v>
      </c>
      <c r="CA55">
        <v>78</v>
      </c>
      <c r="CB55">
        <v>87</v>
      </c>
      <c r="CC55">
        <v>65</v>
      </c>
      <c r="CD55">
        <v>15</v>
      </c>
      <c r="CF55">
        <v>320</v>
      </c>
    </row>
    <row r="56" spans="1:23" ht="12.75">
      <c r="A56" s="1" t="s">
        <v>208</v>
      </c>
      <c r="B56" s="36"/>
      <c r="C56" s="36"/>
      <c r="D56" s="36"/>
      <c r="E56" s="36"/>
      <c r="F56" s="37"/>
      <c r="G56" s="37">
        <f t="shared" si="0"/>
        <v>0.0022437623406928735</v>
      </c>
      <c r="H56" s="27"/>
      <c r="I56" s="27"/>
      <c r="J56" s="27">
        <v>0.02019386106623586</v>
      </c>
      <c r="K56" s="27"/>
      <c r="L56" s="27"/>
      <c r="M56" s="27"/>
      <c r="N56" s="27"/>
      <c r="O56" s="27"/>
      <c r="P56" s="27"/>
      <c r="Q56" s="53">
        <f>S56*10/$Q$4</f>
        <v>0</v>
      </c>
      <c r="R56" s="81">
        <f t="shared" si="1"/>
        <v>0</v>
      </c>
      <c r="S56" s="81">
        <f>SUM(U56:IV56)</f>
        <v>0</v>
      </c>
      <c r="T56" s="87">
        <f t="shared" si="2"/>
      </c>
      <c r="U56" s="20"/>
      <c r="V56" s="20"/>
      <c r="W56" s="20"/>
    </row>
    <row r="57" spans="1:84" ht="12.75">
      <c r="A57" s="1" t="s">
        <v>18</v>
      </c>
      <c r="B57" s="36"/>
      <c r="C57" s="36">
        <v>0.08</v>
      </c>
      <c r="D57" s="36">
        <v>0.23</v>
      </c>
      <c r="E57" s="37">
        <v>2.92</v>
      </c>
      <c r="F57" s="37">
        <v>2.382092467850582</v>
      </c>
      <c r="G57" s="37">
        <f t="shared" si="0"/>
        <v>2.6535823188458894</v>
      </c>
      <c r="H57" s="27">
        <v>0.26</v>
      </c>
      <c r="I57" s="27">
        <v>0.49</v>
      </c>
      <c r="J57" s="27">
        <v>2.160743134087237</v>
      </c>
      <c r="K57" s="27">
        <v>1.260931462273744</v>
      </c>
      <c r="L57" s="27">
        <v>3.916745506149479</v>
      </c>
      <c r="M57" s="27">
        <v>4.469376494390288</v>
      </c>
      <c r="N57" s="27">
        <v>4.4229549778059605</v>
      </c>
      <c r="O57" s="27">
        <v>4.952753339850115</v>
      </c>
      <c r="P57" s="27">
        <v>1.9487359550561798</v>
      </c>
      <c r="Q57" s="53">
        <f t="shared" si="3"/>
        <v>3.158244680851064</v>
      </c>
      <c r="R57" s="81">
        <f t="shared" si="1"/>
        <v>24</v>
      </c>
      <c r="S57" s="81">
        <f>SUM(U57:IV57)</f>
        <v>190</v>
      </c>
      <c r="T57" s="87">
        <f t="shared" si="2"/>
        <v>1.190181536265536</v>
      </c>
      <c r="U57" s="20"/>
      <c r="V57" s="20">
        <v>24</v>
      </c>
      <c r="W57" s="20">
        <v>16</v>
      </c>
      <c r="X57">
        <v>1</v>
      </c>
      <c r="AA57">
        <v>5</v>
      </c>
      <c r="AC57">
        <v>7</v>
      </c>
      <c r="AD57">
        <v>5</v>
      </c>
      <c r="AQ57">
        <v>5</v>
      </c>
      <c r="AS57">
        <v>10</v>
      </c>
      <c r="AT57">
        <v>1</v>
      </c>
      <c r="AY57">
        <v>1</v>
      </c>
      <c r="AZ57">
        <v>4</v>
      </c>
      <c r="BC57">
        <v>3</v>
      </c>
      <c r="BD57">
        <v>3</v>
      </c>
      <c r="BG57">
        <v>1</v>
      </c>
      <c r="BH57">
        <v>4</v>
      </c>
      <c r="BS57">
        <v>27</v>
      </c>
      <c r="BT57">
        <v>1</v>
      </c>
      <c r="BV57">
        <v>20</v>
      </c>
      <c r="BW57">
        <v>5</v>
      </c>
      <c r="BX57">
        <v>12</v>
      </c>
      <c r="BZ57">
        <v>12</v>
      </c>
      <c r="CA57">
        <v>1</v>
      </c>
      <c r="CB57">
        <v>12</v>
      </c>
      <c r="CF57">
        <v>10</v>
      </c>
    </row>
    <row r="58" spans="1:23" ht="12.75">
      <c r="A58" s="1" t="s">
        <v>85</v>
      </c>
      <c r="B58" s="36"/>
      <c r="C58" s="36"/>
      <c r="D58" s="74" t="s">
        <v>192</v>
      </c>
      <c r="E58" s="36">
        <v>0.01</v>
      </c>
      <c r="F58" s="73" t="s">
        <v>192</v>
      </c>
      <c r="G58" s="37">
        <f t="shared" si="0"/>
        <v>0.005815410896352175</v>
      </c>
      <c r="H58" s="27"/>
      <c r="I58" s="27"/>
      <c r="J58" s="27">
        <v>0.02019386106623586</v>
      </c>
      <c r="K58" s="27"/>
      <c r="L58" s="27"/>
      <c r="M58" s="27"/>
      <c r="N58" s="27">
        <v>0.01585288522511097</v>
      </c>
      <c r="O58" s="27">
        <v>0.016291951775822745</v>
      </c>
      <c r="P58" s="27"/>
      <c r="Q58" s="53">
        <f t="shared" si="3"/>
        <v>0</v>
      </c>
      <c r="R58" s="81">
        <f t="shared" si="1"/>
        <v>0</v>
      </c>
      <c r="S58" s="81">
        <f>SUM(U58:IV58)</f>
        <v>0</v>
      </c>
      <c r="T58" s="87">
        <f t="shared" si="2"/>
      </c>
      <c r="U58" s="20"/>
      <c r="V58" s="20"/>
      <c r="W58" s="20"/>
    </row>
    <row r="59" spans="1:23" ht="12.75">
      <c r="A59" s="1" t="s">
        <v>205</v>
      </c>
      <c r="B59" s="36"/>
      <c r="C59" s="36"/>
      <c r="D59" s="74"/>
      <c r="E59" s="36"/>
      <c r="F59" s="73"/>
      <c r="G59" s="37">
        <f t="shared" si="0"/>
        <v>0.04118472919212626</v>
      </c>
      <c r="H59" s="27"/>
      <c r="I59" s="27"/>
      <c r="J59" s="27">
        <v>0.1615508885298869</v>
      </c>
      <c r="K59" s="27"/>
      <c r="L59" s="27">
        <v>0.03784295175023651</v>
      </c>
      <c r="M59" s="27">
        <v>0.07356998344675372</v>
      </c>
      <c r="N59" s="27">
        <v>0.047558655675332906</v>
      </c>
      <c r="O59" s="27">
        <v>0.03258390355164549</v>
      </c>
      <c r="P59" s="27">
        <v>0.017556179775280897</v>
      </c>
      <c r="Q59" s="53">
        <f>S59*10/$Q$4</f>
        <v>0</v>
      </c>
      <c r="R59" s="81">
        <f t="shared" si="1"/>
        <v>0</v>
      </c>
      <c r="S59" s="81">
        <f>SUM(U59:IV59)</f>
        <v>0</v>
      </c>
      <c r="T59" s="87">
        <f t="shared" si="2"/>
      </c>
      <c r="U59" s="20"/>
      <c r="V59" s="20"/>
      <c r="W59" s="20"/>
    </row>
    <row r="60" spans="1:27" ht="12.75">
      <c r="A60" s="1" t="s">
        <v>181</v>
      </c>
      <c r="B60" s="36"/>
      <c r="C60" s="36"/>
      <c r="D60" s="36">
        <v>0.01</v>
      </c>
      <c r="E60" s="36">
        <v>0.01</v>
      </c>
      <c r="F60" s="37">
        <v>0.01</v>
      </c>
      <c r="G60" s="37">
        <f t="shared" si="0"/>
        <v>0.06881209144234135</v>
      </c>
      <c r="H60" s="27"/>
      <c r="I60" s="27"/>
      <c r="J60" s="27">
        <v>0.3634894991922455</v>
      </c>
      <c r="K60" s="27">
        <v>0.040675208460443354</v>
      </c>
      <c r="L60" s="27">
        <v>0.018921475875118256</v>
      </c>
      <c r="M60" s="27"/>
      <c r="N60" s="27">
        <v>0.11097019657577678</v>
      </c>
      <c r="O60" s="27">
        <v>0.03258390355164549</v>
      </c>
      <c r="P60" s="27">
        <v>0.05266853932584269</v>
      </c>
      <c r="Q60" s="53">
        <f>S60*10/$Q$4</f>
        <v>0.049867021276595744</v>
      </c>
      <c r="R60" s="81">
        <f t="shared" si="1"/>
        <v>1</v>
      </c>
      <c r="S60" s="81">
        <f>SUM(U60:IV60)</f>
        <v>3</v>
      </c>
      <c r="T60" s="87">
        <f t="shared" si="2"/>
      </c>
      <c r="U60" s="20"/>
      <c r="V60" s="20"/>
      <c r="W60" s="20"/>
      <c r="AA60">
        <v>3</v>
      </c>
    </row>
    <row r="61" spans="1:84" ht="12.75">
      <c r="A61" s="1" t="s">
        <v>19</v>
      </c>
      <c r="B61" s="36">
        <v>19.13</v>
      </c>
      <c r="C61" s="36">
        <v>10.51</v>
      </c>
      <c r="D61" s="36">
        <v>20.61</v>
      </c>
      <c r="E61" s="36">
        <v>11.49</v>
      </c>
      <c r="F61" s="37">
        <v>6.232607675035721</v>
      </c>
      <c r="G61" s="37">
        <f t="shared" si="0"/>
        <v>5.69782844857907</v>
      </c>
      <c r="H61" s="27">
        <v>5.47</v>
      </c>
      <c r="I61" s="27">
        <v>1.65</v>
      </c>
      <c r="J61" s="27">
        <v>2.766558966074313</v>
      </c>
      <c r="K61" s="27">
        <v>3.9861704291234488</v>
      </c>
      <c r="L61" s="27">
        <v>11.16367076631977</v>
      </c>
      <c r="M61" s="27">
        <v>5.73845870884679</v>
      </c>
      <c r="N61" s="27">
        <v>7.799619530754597</v>
      </c>
      <c r="O61" s="27">
        <v>5.490387748452265</v>
      </c>
      <c r="P61" s="27">
        <v>7.215589887640449</v>
      </c>
      <c r="Q61" s="53">
        <f t="shared" si="3"/>
        <v>7.8623670212765955</v>
      </c>
      <c r="R61" s="81">
        <f t="shared" si="1"/>
        <v>29</v>
      </c>
      <c r="S61" s="81">
        <f>SUM(U61:IV61)</f>
        <v>473</v>
      </c>
      <c r="T61" s="87">
        <f t="shared" si="2"/>
        <v>1.3798883367991397</v>
      </c>
      <c r="U61" s="20"/>
      <c r="V61" s="20"/>
      <c r="W61" s="20"/>
      <c r="Y61">
        <v>15</v>
      </c>
      <c r="Z61">
        <v>1</v>
      </c>
      <c r="AB61">
        <v>13</v>
      </c>
      <c r="AG61">
        <v>29</v>
      </c>
      <c r="AH61">
        <v>3</v>
      </c>
      <c r="AJ61">
        <v>11</v>
      </c>
      <c r="AM61">
        <v>4</v>
      </c>
      <c r="AO61">
        <v>28</v>
      </c>
      <c r="AP61">
        <v>5</v>
      </c>
      <c r="AQ61">
        <v>9</v>
      </c>
      <c r="AR61">
        <v>44</v>
      </c>
      <c r="AS61">
        <v>91</v>
      </c>
      <c r="AV61">
        <v>3</v>
      </c>
      <c r="BA61">
        <v>10</v>
      </c>
      <c r="BB61">
        <v>4</v>
      </c>
      <c r="BC61">
        <v>4</v>
      </c>
      <c r="BE61">
        <v>10</v>
      </c>
      <c r="BJ61">
        <v>14</v>
      </c>
      <c r="BL61">
        <v>68</v>
      </c>
      <c r="BM61">
        <v>19</v>
      </c>
      <c r="BN61">
        <v>1</v>
      </c>
      <c r="BS61">
        <v>43</v>
      </c>
      <c r="BV61">
        <v>5</v>
      </c>
      <c r="BW61">
        <v>7</v>
      </c>
      <c r="BX61">
        <v>10</v>
      </c>
      <c r="BY61">
        <v>5</v>
      </c>
      <c r="CC61">
        <v>6</v>
      </c>
      <c r="CE61">
        <v>9</v>
      </c>
      <c r="CF61">
        <v>2</v>
      </c>
    </row>
    <row r="62" spans="1:83" ht="12.75">
      <c r="A62" s="1" t="s">
        <v>20</v>
      </c>
      <c r="B62" s="36">
        <v>0.02</v>
      </c>
      <c r="C62" s="36">
        <v>0.12</v>
      </c>
      <c r="D62" s="36">
        <v>0.09</v>
      </c>
      <c r="E62" s="36">
        <v>0.25</v>
      </c>
      <c r="F62" s="37">
        <v>0.1982061645233721</v>
      </c>
      <c r="G62" s="37">
        <f t="shared" si="0"/>
        <v>0.6215309444099284</v>
      </c>
      <c r="H62" s="27">
        <v>0.03</v>
      </c>
      <c r="I62" s="27">
        <v>0.12</v>
      </c>
      <c r="J62" s="27">
        <v>0.1009693053311793</v>
      </c>
      <c r="K62" s="27">
        <v>0.5694529184462069</v>
      </c>
      <c r="L62" s="27">
        <v>2.2705771050141905</v>
      </c>
      <c r="M62" s="27">
        <v>0.9380172889461099</v>
      </c>
      <c r="N62" s="27">
        <v>0.47558655675332906</v>
      </c>
      <c r="O62" s="27">
        <v>0.8960573476702509</v>
      </c>
      <c r="P62" s="27">
        <v>0.19311797752808987</v>
      </c>
      <c r="Q62" s="53">
        <f t="shared" si="3"/>
        <v>2.9753989361702127</v>
      </c>
      <c r="R62" s="81">
        <f t="shared" si="1"/>
        <v>22</v>
      </c>
      <c r="S62" s="81">
        <f>SUM(U62:IV62)</f>
        <v>179</v>
      </c>
      <c r="T62" s="87">
        <f t="shared" si="2"/>
        <v>4.787209652119588</v>
      </c>
      <c r="U62" s="20"/>
      <c r="V62" s="20">
        <v>1</v>
      </c>
      <c r="W62" s="20"/>
      <c r="X62">
        <v>1</v>
      </c>
      <c r="Y62">
        <v>1</v>
      </c>
      <c r="AD62">
        <v>1</v>
      </c>
      <c r="AL62">
        <v>17</v>
      </c>
      <c r="AM62">
        <v>4</v>
      </c>
      <c r="AN62">
        <v>3</v>
      </c>
      <c r="AQ62">
        <v>2</v>
      </c>
      <c r="AR62">
        <v>16</v>
      </c>
      <c r="AS62">
        <v>1</v>
      </c>
      <c r="AW62">
        <v>1</v>
      </c>
      <c r="AY62">
        <v>30</v>
      </c>
      <c r="BA62">
        <v>1</v>
      </c>
      <c r="BD62">
        <v>1</v>
      </c>
      <c r="BE62">
        <v>26</v>
      </c>
      <c r="BH62">
        <v>36</v>
      </c>
      <c r="BV62">
        <v>20</v>
      </c>
      <c r="BX62">
        <v>7</v>
      </c>
      <c r="BY62">
        <v>5</v>
      </c>
      <c r="CA62">
        <v>1</v>
      </c>
      <c r="CB62">
        <v>3</v>
      </c>
      <c r="CE62">
        <v>1</v>
      </c>
    </row>
    <row r="63" spans="1:81" ht="12.75">
      <c r="A63" s="1" t="s">
        <v>69</v>
      </c>
      <c r="B63" s="36">
        <v>0.11</v>
      </c>
      <c r="C63" s="36">
        <v>0.01</v>
      </c>
      <c r="D63" s="74" t="s">
        <v>192</v>
      </c>
      <c r="E63" s="36">
        <v>0.02</v>
      </c>
      <c r="F63" s="37">
        <v>0.027206164523372118</v>
      </c>
      <c r="G63" s="37">
        <f t="shared" si="0"/>
        <v>0.12475950656412817</v>
      </c>
      <c r="H63" s="27"/>
      <c r="I63" s="27"/>
      <c r="J63" s="27">
        <v>0.1009693053311793</v>
      </c>
      <c r="K63" s="27"/>
      <c r="L63" s="27">
        <v>0.5108798486281929</v>
      </c>
      <c r="M63" s="27">
        <v>0.20231745447857272</v>
      </c>
      <c r="N63" s="27">
        <v>0.03170577045022194</v>
      </c>
      <c r="O63" s="27">
        <v>0.27696318018898664</v>
      </c>
      <c r="P63" s="27"/>
      <c r="Q63" s="53">
        <f t="shared" si="3"/>
        <v>0.7313829787234042</v>
      </c>
      <c r="R63" s="81">
        <f t="shared" si="1"/>
        <v>18</v>
      </c>
      <c r="S63" s="81">
        <f>SUM(U63:IV63)</f>
        <v>44</v>
      </c>
      <c r="T63" s="87">
        <f t="shared" si="2"/>
        <v>5.86234266923349</v>
      </c>
      <c r="U63" s="20"/>
      <c r="V63" s="20">
        <v>1</v>
      </c>
      <c r="W63" s="20">
        <v>1</v>
      </c>
      <c r="Z63">
        <v>3</v>
      </c>
      <c r="AD63">
        <v>1</v>
      </c>
      <c r="AM63">
        <v>1</v>
      </c>
      <c r="AR63">
        <v>1</v>
      </c>
      <c r="AS63">
        <v>1</v>
      </c>
      <c r="BC63">
        <v>1</v>
      </c>
      <c r="BD63">
        <v>9</v>
      </c>
      <c r="BG63">
        <v>15</v>
      </c>
      <c r="BQ63">
        <v>1</v>
      </c>
      <c r="BS63">
        <v>1</v>
      </c>
      <c r="BT63">
        <v>1</v>
      </c>
      <c r="BV63">
        <v>1</v>
      </c>
      <c r="BX63">
        <v>1</v>
      </c>
      <c r="BY63">
        <v>3</v>
      </c>
      <c r="CA63">
        <v>1</v>
      </c>
      <c r="CC63">
        <v>1</v>
      </c>
    </row>
    <row r="64" spans="1:65" ht="12.75">
      <c r="A64" s="1" t="s">
        <v>21</v>
      </c>
      <c r="B64" s="36">
        <v>0.02</v>
      </c>
      <c r="C64" s="36">
        <v>0.07</v>
      </c>
      <c r="D64" s="37">
        <v>0.2</v>
      </c>
      <c r="E64" s="36">
        <v>0.24</v>
      </c>
      <c r="F64" s="37">
        <v>0.11100000000000003</v>
      </c>
      <c r="G64" s="37">
        <f t="shared" si="0"/>
        <v>0.06740957861997272</v>
      </c>
      <c r="H64" s="27">
        <v>0.07</v>
      </c>
      <c r="I64" s="27"/>
      <c r="J64" s="27"/>
      <c r="K64" s="27">
        <v>0.040675208460443354</v>
      </c>
      <c r="L64" s="27">
        <v>0.09460737937559127</v>
      </c>
      <c r="M64" s="27">
        <v>0.09196247930844215</v>
      </c>
      <c r="N64" s="27">
        <v>0.09511731135066581</v>
      </c>
      <c r="O64" s="27">
        <v>0.1792114695340502</v>
      </c>
      <c r="P64" s="27">
        <v>0.03511235955056179</v>
      </c>
      <c r="Q64" s="53">
        <f t="shared" si="3"/>
        <v>0.18284574468085105</v>
      </c>
      <c r="R64" s="81">
        <f t="shared" si="1"/>
        <v>3</v>
      </c>
      <c r="S64" s="81">
        <f>SUM(U64:IV64)</f>
        <v>11</v>
      </c>
      <c r="T64" s="87">
        <f t="shared" si="2"/>
      </c>
      <c r="U64" s="20">
        <v>2</v>
      </c>
      <c r="V64" s="20"/>
      <c r="W64" s="20"/>
      <c r="BL64">
        <v>7</v>
      </c>
      <c r="BM64">
        <v>2</v>
      </c>
    </row>
    <row r="65" spans="1:23" ht="12.75">
      <c r="A65" s="1" t="s">
        <v>78</v>
      </c>
      <c r="B65" s="36"/>
      <c r="C65" s="36">
        <v>0.03</v>
      </c>
      <c r="D65" s="74" t="s">
        <v>192</v>
      </c>
      <c r="E65" s="36">
        <v>0.01</v>
      </c>
      <c r="F65" s="73" t="s">
        <v>192</v>
      </c>
      <c r="G65" s="37">
        <f t="shared" si="0"/>
        <v>0.004487524681385747</v>
      </c>
      <c r="H65" s="27"/>
      <c r="I65" s="27"/>
      <c r="J65" s="27">
        <v>0.04038772213247172</v>
      </c>
      <c r="K65" s="27"/>
      <c r="L65" s="27"/>
      <c r="M65" s="27"/>
      <c r="N65" s="27"/>
      <c r="O65" s="27"/>
      <c r="P65" s="27"/>
      <c r="Q65" s="53">
        <f t="shared" si="3"/>
        <v>0</v>
      </c>
      <c r="R65" s="81">
        <f t="shared" si="1"/>
        <v>0</v>
      </c>
      <c r="S65" s="81">
        <f>SUM(U65:IV65)</f>
        <v>0</v>
      </c>
      <c r="T65" s="87">
        <f t="shared" si="2"/>
      </c>
      <c r="U65" s="20"/>
      <c r="V65" s="20"/>
      <c r="W65" s="20"/>
    </row>
    <row r="66" spans="1:86" ht="12.75">
      <c r="A66" s="1" t="s">
        <v>22</v>
      </c>
      <c r="B66" s="36">
        <v>0.01</v>
      </c>
      <c r="C66" s="36">
        <v>0.02</v>
      </c>
      <c r="D66" s="36">
        <v>0.02</v>
      </c>
      <c r="E66" s="36">
        <v>0.02</v>
      </c>
      <c r="F66" s="37">
        <v>0.011000000000000001</v>
      </c>
      <c r="G66" s="37">
        <f t="shared" si="0"/>
        <v>0.01339732820767316</v>
      </c>
      <c r="H66" s="27"/>
      <c r="I66" s="27"/>
      <c r="J66" s="27"/>
      <c r="K66" s="27">
        <v>0.020337604230221677</v>
      </c>
      <c r="L66" s="27"/>
      <c r="M66" s="27">
        <v>0.01839249586168843</v>
      </c>
      <c r="N66" s="27">
        <v>0.03170577045022194</v>
      </c>
      <c r="O66" s="27">
        <v>0.03258390355164549</v>
      </c>
      <c r="P66" s="27">
        <v>0.017556179775280897</v>
      </c>
      <c r="Q66" s="96">
        <f>S66*10/$Q$4</f>
        <v>0.016622340425531915</v>
      </c>
      <c r="R66" s="97">
        <v>1</v>
      </c>
      <c r="S66" s="97">
        <v>1</v>
      </c>
      <c r="T66" s="98"/>
      <c r="U66" s="99"/>
      <c r="V66" s="99"/>
      <c r="W66" s="99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</row>
    <row r="67" spans="1:46" ht="12.75">
      <c r="A67" s="1" t="s">
        <v>70</v>
      </c>
      <c r="B67" s="36"/>
      <c r="C67" s="36">
        <v>0.01</v>
      </c>
      <c r="D67" s="36">
        <v>0.01</v>
      </c>
      <c r="E67" s="36">
        <v>0.01</v>
      </c>
      <c r="F67" s="37">
        <v>0.030041232904674427</v>
      </c>
      <c r="G67" s="37">
        <f t="shared" si="0"/>
        <v>0.04000252776894967</v>
      </c>
      <c r="H67" s="27">
        <v>0.15</v>
      </c>
      <c r="I67" s="27">
        <v>0.02</v>
      </c>
      <c r="J67" s="27">
        <v>0.02019386106623586</v>
      </c>
      <c r="K67" s="27"/>
      <c r="L67" s="27">
        <v>0.03784295175023651</v>
      </c>
      <c r="M67" s="27"/>
      <c r="N67" s="27">
        <v>0.03170577045022194</v>
      </c>
      <c r="O67" s="27">
        <v>0.06516780710329098</v>
      </c>
      <c r="P67" s="27">
        <v>0.03511235955056179</v>
      </c>
      <c r="Q67" s="53">
        <f t="shared" si="3"/>
        <v>0.016622340425531915</v>
      </c>
      <c r="R67" s="81">
        <f t="shared" si="1"/>
        <v>1</v>
      </c>
      <c r="S67" s="81">
        <f>SUM(U67:IV67)</f>
        <v>1</v>
      </c>
      <c r="T67" s="87">
        <f t="shared" si="2"/>
      </c>
      <c r="U67" s="20"/>
      <c r="V67" s="20"/>
      <c r="W67" s="20"/>
      <c r="AT67">
        <v>1</v>
      </c>
    </row>
    <row r="68" spans="1:60" ht="12.75">
      <c r="A68" s="1" t="s">
        <v>23</v>
      </c>
      <c r="B68" s="36"/>
      <c r="C68" s="36">
        <v>0.01</v>
      </c>
      <c r="D68" s="36">
        <v>0.01</v>
      </c>
      <c r="E68" s="36">
        <v>0.02</v>
      </c>
      <c r="F68" s="37">
        <v>0.01</v>
      </c>
      <c r="G68" s="37">
        <f t="shared" si="0"/>
        <v>0.009962428323931608</v>
      </c>
      <c r="H68" s="27">
        <v>0.019623233908948195</v>
      </c>
      <c r="I68" s="27"/>
      <c r="J68" s="27"/>
      <c r="K68" s="27">
        <v>0.020337604230221677</v>
      </c>
      <c r="L68" s="27"/>
      <c r="M68" s="27"/>
      <c r="N68" s="27">
        <v>0.01585288522511097</v>
      </c>
      <c r="O68" s="27">
        <v>0.016291951775822745</v>
      </c>
      <c r="P68" s="27">
        <v>0.017556179775280897</v>
      </c>
      <c r="Q68" s="53">
        <f t="shared" si="3"/>
        <v>0.016622340425531915</v>
      </c>
      <c r="R68" s="81">
        <f t="shared" si="1"/>
        <v>1</v>
      </c>
      <c r="S68" s="81">
        <f>SUM(U68:IV68)</f>
        <v>1</v>
      </c>
      <c r="T68" s="87">
        <f t="shared" si="2"/>
      </c>
      <c r="U68" s="20"/>
      <c r="V68" s="20"/>
      <c r="W68" s="20"/>
      <c r="BH68">
        <v>1</v>
      </c>
    </row>
    <row r="69" spans="1:23" ht="12.75">
      <c r="A69" s="1" t="s">
        <v>188</v>
      </c>
      <c r="B69" s="36"/>
      <c r="C69" s="74" t="s">
        <v>192</v>
      </c>
      <c r="D69" s="36">
        <v>0.01</v>
      </c>
      <c r="E69" s="36">
        <v>0.01</v>
      </c>
      <c r="F69" s="37"/>
      <c r="G69" s="37">
        <f aca="true" t="shared" si="6" ref="G69:G133">(H69+I69+J69+K69+L69+M69+N69+O69+P69)/9</f>
        <v>0.008627952885225373</v>
      </c>
      <c r="H69" s="27"/>
      <c r="I69" s="27">
        <v>0.02</v>
      </c>
      <c r="J69" s="27"/>
      <c r="K69" s="27">
        <v>0.020337604230221677</v>
      </c>
      <c r="L69" s="27">
        <v>0.018921475875118256</v>
      </c>
      <c r="M69" s="27">
        <v>0.01839249586168843</v>
      </c>
      <c r="N69" s="27"/>
      <c r="O69" s="27"/>
      <c r="P69" s="27"/>
      <c r="Q69" s="53">
        <f>S69*10/$Q$4</f>
        <v>0.016622340425531915</v>
      </c>
      <c r="R69" s="81">
        <f t="shared" si="1"/>
        <v>1</v>
      </c>
      <c r="S69" s="81">
        <f>SUM(U69:IV69)</f>
        <v>1</v>
      </c>
      <c r="T69" s="87">
        <f t="shared" si="2"/>
      </c>
      <c r="U69" s="20">
        <v>1</v>
      </c>
      <c r="V69" s="20"/>
      <c r="W69" s="20"/>
    </row>
    <row r="70" spans="1:23" ht="12.75">
      <c r="A70" s="1" t="s">
        <v>146</v>
      </c>
      <c r="B70" s="36"/>
      <c r="C70" s="36"/>
      <c r="D70" s="74" t="s">
        <v>192</v>
      </c>
      <c r="E70" s="36"/>
      <c r="F70" s="73" t="s">
        <v>192</v>
      </c>
      <c r="G70" s="37">
        <f t="shared" si="6"/>
        <v>0.00402116549503696</v>
      </c>
      <c r="H70" s="27"/>
      <c r="I70" s="27"/>
      <c r="J70" s="27"/>
      <c r="K70" s="27">
        <v>0.020337604230221677</v>
      </c>
      <c r="L70" s="27"/>
      <c r="M70" s="27"/>
      <c r="N70" s="27">
        <v>0.01585288522511097</v>
      </c>
      <c r="O70" s="27"/>
      <c r="P70" s="27"/>
      <c r="Q70" s="53">
        <f>S70*10/$Q$4</f>
        <v>0</v>
      </c>
      <c r="R70" s="81">
        <f t="shared" si="1"/>
        <v>0</v>
      </c>
      <c r="S70" s="81">
        <f>SUM(U70:IV70)</f>
        <v>0</v>
      </c>
      <c r="T70" s="87">
        <f aca="true" t="shared" si="7" ref="T70:T134">IF(COUNT(H70:P70)=0,"",IF(SUM(H70:P70)/COUNT($H$4:$P$4)&lt;0.1,"",IF(Q70&lt;0.1,"",Q70/(SUM(H70:P70)/COUNT($H$4:$P$4)))))</f>
      </c>
      <c r="U70" s="20"/>
      <c r="V70" s="20"/>
      <c r="W70" s="20"/>
    </row>
    <row r="71" spans="1:80" ht="12.75">
      <c r="A71" s="1" t="s">
        <v>24</v>
      </c>
      <c r="B71" s="36">
        <v>0.06</v>
      </c>
      <c r="C71" s="36">
        <v>0.12</v>
      </c>
      <c r="D71" s="37">
        <v>0.3</v>
      </c>
      <c r="E71" s="36">
        <v>0.56</v>
      </c>
      <c r="F71" s="37">
        <v>0.5142369871402328</v>
      </c>
      <c r="G71" s="37">
        <f t="shared" si="6"/>
        <v>0.5449933982744017</v>
      </c>
      <c r="H71" s="27">
        <v>0.53</v>
      </c>
      <c r="I71" s="27">
        <v>0.65</v>
      </c>
      <c r="J71" s="27">
        <v>0.726978998384491</v>
      </c>
      <c r="K71" s="27">
        <v>0.6711409395973154</v>
      </c>
      <c r="L71" s="27">
        <v>0.41627246925260164</v>
      </c>
      <c r="M71" s="27">
        <v>0.514989884127276</v>
      </c>
      <c r="N71" s="27">
        <v>0.5707038681039949</v>
      </c>
      <c r="O71" s="27">
        <v>0.45617464972303684</v>
      </c>
      <c r="P71" s="27">
        <v>0.36867977528089885</v>
      </c>
      <c r="Q71" s="53">
        <f t="shared" si="3"/>
        <v>0.29920212765957444</v>
      </c>
      <c r="R71" s="81">
        <f t="shared" si="1"/>
        <v>10</v>
      </c>
      <c r="S71" s="81">
        <f>SUM(U71:IV71)</f>
        <v>18</v>
      </c>
      <c r="T71" s="87">
        <f t="shared" si="7"/>
        <v>0.5490013798459399</v>
      </c>
      <c r="U71" s="20"/>
      <c r="V71" s="20"/>
      <c r="W71" s="20"/>
      <c r="X71" s="20"/>
      <c r="Y71" s="20"/>
      <c r="Z71" s="20"/>
      <c r="AA71" s="20"/>
      <c r="AG71">
        <v>3</v>
      </c>
      <c r="AW71">
        <v>1</v>
      </c>
      <c r="BA71">
        <v>1</v>
      </c>
      <c r="BE71">
        <v>1</v>
      </c>
      <c r="BH71">
        <v>1</v>
      </c>
      <c r="BP71">
        <v>2</v>
      </c>
      <c r="BR71">
        <v>5</v>
      </c>
      <c r="BS71">
        <v>1</v>
      </c>
      <c r="CA71">
        <v>1</v>
      </c>
      <c r="CB71">
        <v>2</v>
      </c>
    </row>
    <row r="72" spans="1:85" ht="12.75">
      <c r="A72" s="1" t="s">
        <v>25</v>
      </c>
      <c r="B72" s="36">
        <v>0.17</v>
      </c>
      <c r="C72" s="36">
        <v>0.34</v>
      </c>
      <c r="D72" s="36">
        <v>0.28</v>
      </c>
      <c r="E72" s="36">
        <v>0.57</v>
      </c>
      <c r="F72" s="37">
        <v>0.629566850377628</v>
      </c>
      <c r="G72" s="37">
        <f t="shared" si="6"/>
        <v>0.7170711153970923</v>
      </c>
      <c r="H72" s="27">
        <v>0.28</v>
      </c>
      <c r="I72" s="27">
        <v>0.31</v>
      </c>
      <c r="J72" s="27">
        <v>0.7067851373182551</v>
      </c>
      <c r="K72" s="27">
        <v>0.630465731136872</v>
      </c>
      <c r="L72" s="27">
        <v>1.0028382213812674</v>
      </c>
      <c r="M72" s="27">
        <v>1.195512231009748</v>
      </c>
      <c r="N72" s="27">
        <v>1.1572606214331007</v>
      </c>
      <c r="O72" s="27">
        <v>0.7494297816878462</v>
      </c>
      <c r="P72" s="27">
        <v>0.42134831460674155</v>
      </c>
      <c r="Q72" s="53">
        <f t="shared" si="3"/>
        <v>1.2965425531914894</v>
      </c>
      <c r="R72" s="81">
        <f t="shared" si="1"/>
        <v>38</v>
      </c>
      <c r="S72" s="81">
        <f>SUM(U72:IV72)</f>
        <v>78</v>
      </c>
      <c r="T72" s="87">
        <f t="shared" si="7"/>
        <v>1.8081087431244574</v>
      </c>
      <c r="U72" s="20"/>
      <c r="V72" s="20">
        <v>1</v>
      </c>
      <c r="W72" s="20">
        <v>2</v>
      </c>
      <c r="X72" s="20"/>
      <c r="Y72" s="20">
        <v>1</v>
      </c>
      <c r="Z72" s="20"/>
      <c r="AA72" s="20"/>
      <c r="AC72">
        <v>1</v>
      </c>
      <c r="AD72">
        <v>4</v>
      </c>
      <c r="AE72">
        <v>1</v>
      </c>
      <c r="AG72">
        <v>3</v>
      </c>
      <c r="AI72">
        <v>1</v>
      </c>
      <c r="AM72">
        <v>3</v>
      </c>
      <c r="AN72">
        <v>2</v>
      </c>
      <c r="AO72">
        <v>1</v>
      </c>
      <c r="AP72">
        <v>6</v>
      </c>
      <c r="AQ72">
        <v>6</v>
      </c>
      <c r="AR72">
        <v>2</v>
      </c>
      <c r="AT72">
        <v>1</v>
      </c>
      <c r="AU72">
        <v>4</v>
      </c>
      <c r="AW72">
        <v>4</v>
      </c>
      <c r="AX72">
        <v>4</v>
      </c>
      <c r="AZ72">
        <v>1</v>
      </c>
      <c r="BA72">
        <v>2</v>
      </c>
      <c r="BC72">
        <v>1</v>
      </c>
      <c r="BF72">
        <v>4</v>
      </c>
      <c r="BG72">
        <v>1</v>
      </c>
      <c r="BH72">
        <v>2</v>
      </c>
      <c r="BI72">
        <v>2</v>
      </c>
      <c r="BK72">
        <v>2</v>
      </c>
      <c r="BN72">
        <v>1</v>
      </c>
      <c r="BO72">
        <v>1</v>
      </c>
      <c r="BQ72">
        <v>1</v>
      </c>
      <c r="BR72">
        <v>4</v>
      </c>
      <c r="BT72">
        <v>1</v>
      </c>
      <c r="BW72">
        <v>1</v>
      </c>
      <c r="BX72">
        <v>1</v>
      </c>
      <c r="BZ72">
        <v>1</v>
      </c>
      <c r="CA72">
        <v>2</v>
      </c>
      <c r="CB72">
        <v>1</v>
      </c>
      <c r="CE72">
        <v>1</v>
      </c>
      <c r="CG72">
        <v>1</v>
      </c>
    </row>
    <row r="73" spans="1:86" ht="12.75">
      <c r="A73" s="1" t="s">
        <v>26</v>
      </c>
      <c r="B73" s="36">
        <v>1.45</v>
      </c>
      <c r="C73" s="36">
        <v>1.53</v>
      </c>
      <c r="D73" s="36">
        <v>1.79</v>
      </c>
      <c r="E73" s="37">
        <v>2.7</v>
      </c>
      <c r="F73" s="37">
        <v>4.996884262094305</v>
      </c>
      <c r="G73" s="37">
        <f t="shared" si="6"/>
        <v>7.689143510313386</v>
      </c>
      <c r="H73" s="27">
        <v>6.57</v>
      </c>
      <c r="I73" s="27">
        <v>7.8</v>
      </c>
      <c r="J73" s="27">
        <v>8.68336025848142</v>
      </c>
      <c r="K73" s="27">
        <v>11.836485661989016</v>
      </c>
      <c r="L73" s="27">
        <v>6.092715231788078</v>
      </c>
      <c r="M73" s="27">
        <v>5.27864631230458</v>
      </c>
      <c r="N73" s="27">
        <v>8.703233988585922</v>
      </c>
      <c r="O73" s="27">
        <v>6.337569240795048</v>
      </c>
      <c r="P73" s="27">
        <v>7.900280898876404</v>
      </c>
      <c r="Q73" s="53">
        <f t="shared" si="3"/>
        <v>7.11436170212766</v>
      </c>
      <c r="R73" s="81">
        <f t="shared" si="1"/>
        <v>62</v>
      </c>
      <c r="S73" s="81">
        <f>SUM(U73:IV73)</f>
        <v>428</v>
      </c>
      <c r="T73" s="87">
        <f t="shared" si="7"/>
        <v>0.9252476160166895</v>
      </c>
      <c r="U73" s="20">
        <v>1</v>
      </c>
      <c r="V73" s="20">
        <v>4</v>
      </c>
      <c r="W73" s="20">
        <v>10</v>
      </c>
      <c r="X73" s="20">
        <v>4</v>
      </c>
      <c r="Y73" s="20">
        <v>4</v>
      </c>
      <c r="Z73" s="20">
        <v>1</v>
      </c>
      <c r="AA73" s="20"/>
      <c r="AB73" s="20">
        <v>3</v>
      </c>
      <c r="AC73" s="20">
        <v>9</v>
      </c>
      <c r="AD73" s="20">
        <v>5</v>
      </c>
      <c r="AE73" s="20">
        <v>2</v>
      </c>
      <c r="AF73" s="20">
        <v>17</v>
      </c>
      <c r="AG73" s="20">
        <v>21</v>
      </c>
      <c r="AH73" s="20">
        <v>8</v>
      </c>
      <c r="AI73" s="20">
        <v>3</v>
      </c>
      <c r="AJ73" s="20">
        <v>12</v>
      </c>
      <c r="AK73" s="20">
        <v>2</v>
      </c>
      <c r="AL73" s="20">
        <v>2</v>
      </c>
      <c r="AM73" s="20">
        <v>10</v>
      </c>
      <c r="AN73" s="20">
        <v>9</v>
      </c>
      <c r="AO73" s="20">
        <v>8</v>
      </c>
      <c r="AP73" s="20">
        <v>41</v>
      </c>
      <c r="AQ73" s="20">
        <v>15</v>
      </c>
      <c r="AR73" s="20">
        <v>6</v>
      </c>
      <c r="AS73" s="20">
        <v>2</v>
      </c>
      <c r="AT73">
        <v>3</v>
      </c>
      <c r="AU73" s="20">
        <v>9</v>
      </c>
      <c r="AV73" s="20">
        <v>7</v>
      </c>
      <c r="AW73" s="20">
        <v>6</v>
      </c>
      <c r="AX73" s="20">
        <v>6</v>
      </c>
      <c r="AY73" s="20"/>
      <c r="AZ73" s="20">
        <v>4</v>
      </c>
      <c r="BA73" s="20">
        <v>7</v>
      </c>
      <c r="BB73" s="20">
        <v>3</v>
      </c>
      <c r="BC73" s="20">
        <v>8</v>
      </c>
      <c r="BD73" s="20">
        <v>7</v>
      </c>
      <c r="BE73" s="20">
        <v>4</v>
      </c>
      <c r="BF73">
        <v>11</v>
      </c>
      <c r="BG73" s="20">
        <v>2</v>
      </c>
      <c r="BH73" s="20">
        <v>7</v>
      </c>
      <c r="BI73" s="20">
        <v>1</v>
      </c>
      <c r="BJ73" s="20">
        <v>4</v>
      </c>
      <c r="BK73">
        <v>3</v>
      </c>
      <c r="BM73">
        <v>2</v>
      </c>
      <c r="BN73" s="20">
        <v>3</v>
      </c>
      <c r="BO73">
        <v>12</v>
      </c>
      <c r="BP73">
        <v>8</v>
      </c>
      <c r="BQ73">
        <v>3</v>
      </c>
      <c r="BR73">
        <v>14</v>
      </c>
      <c r="BS73">
        <v>7</v>
      </c>
      <c r="BT73">
        <v>4</v>
      </c>
      <c r="BU73">
        <v>6</v>
      </c>
      <c r="BV73">
        <v>5</v>
      </c>
      <c r="BW73">
        <v>6</v>
      </c>
      <c r="BX73">
        <v>14</v>
      </c>
      <c r="BY73">
        <v>2</v>
      </c>
      <c r="BZ73">
        <v>7</v>
      </c>
      <c r="CA73">
        <v>11</v>
      </c>
      <c r="CB73">
        <v>13</v>
      </c>
      <c r="CC73">
        <v>2</v>
      </c>
      <c r="CD73">
        <v>1</v>
      </c>
      <c r="CE73">
        <v>6</v>
      </c>
      <c r="CG73">
        <v>8</v>
      </c>
      <c r="CH73">
        <v>3</v>
      </c>
    </row>
    <row r="74" spans="1:86" ht="12.75">
      <c r="A74" s="1" t="s">
        <v>164</v>
      </c>
      <c r="B74" s="36"/>
      <c r="C74" s="74" t="s">
        <v>192</v>
      </c>
      <c r="D74" s="74" t="s">
        <v>192</v>
      </c>
      <c r="E74" s="37"/>
      <c r="F74" s="73" t="s">
        <v>192</v>
      </c>
      <c r="G74" s="37">
        <f t="shared" si="6"/>
        <v>0.013444873975789896</v>
      </c>
      <c r="H74" s="27"/>
      <c r="I74" s="27"/>
      <c r="J74" s="27"/>
      <c r="K74" s="27">
        <v>0.020337604230221677</v>
      </c>
      <c r="L74" s="27"/>
      <c r="M74" s="27"/>
      <c r="N74" s="27">
        <v>0.03170577045022194</v>
      </c>
      <c r="O74" s="27">
        <v>0.016291951775822745</v>
      </c>
      <c r="P74" s="27">
        <v>0.05266853932584269</v>
      </c>
      <c r="Q74" s="96">
        <f>S74*10/$Q$4</f>
        <v>0</v>
      </c>
      <c r="R74" s="97">
        <f t="shared" si="1"/>
        <v>0</v>
      </c>
      <c r="S74" s="97">
        <f>SUM(U74:IV74)</f>
        <v>0</v>
      </c>
      <c r="T74" s="87">
        <f t="shared" si="7"/>
      </c>
      <c r="U74" s="99"/>
      <c r="V74" s="99"/>
      <c r="W74" s="99"/>
      <c r="X74" s="99"/>
      <c r="Y74" s="99"/>
      <c r="Z74" s="99"/>
      <c r="AA74" s="99"/>
      <c r="AB74" s="103"/>
      <c r="AC74" s="103"/>
      <c r="AD74" s="103"/>
      <c r="AE74" s="103"/>
      <c r="AF74" s="103"/>
      <c r="AG74" s="99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</row>
    <row r="75" spans="1:85" ht="12.75">
      <c r="A75" s="1" t="s">
        <v>77</v>
      </c>
      <c r="B75" s="36">
        <v>0.02</v>
      </c>
      <c r="C75" s="36">
        <v>0.04</v>
      </c>
      <c r="D75" s="36">
        <v>0.02</v>
      </c>
      <c r="E75" s="36">
        <v>0.04</v>
      </c>
      <c r="F75" s="37">
        <v>0.06612369871402328</v>
      </c>
      <c r="G75" s="37">
        <f t="shared" si="6"/>
        <v>0.08423288493287619</v>
      </c>
      <c r="H75" s="27">
        <v>0.11773940345368916</v>
      </c>
      <c r="I75" s="27">
        <v>0.08</v>
      </c>
      <c r="J75" s="27">
        <v>0.08077544426494344</v>
      </c>
      <c r="K75" s="27">
        <v>0.08135041692088671</v>
      </c>
      <c r="L75" s="27">
        <v>0.07568590350047302</v>
      </c>
      <c r="M75" s="27">
        <v>0.03678499172337686</v>
      </c>
      <c r="N75" s="27">
        <v>0.047558655675332906</v>
      </c>
      <c r="O75" s="27">
        <v>0.09775171065493647</v>
      </c>
      <c r="P75" s="27">
        <v>0.14044943820224717</v>
      </c>
      <c r="Q75" s="53">
        <f t="shared" si="3"/>
        <v>0.1163563829787234</v>
      </c>
      <c r="R75" s="81">
        <f t="shared" si="1"/>
        <v>5</v>
      </c>
      <c r="S75" s="81">
        <f>SUM(U75:IV75)</f>
        <v>7</v>
      </c>
      <c r="T75" s="87">
        <f t="shared" si="7"/>
      </c>
      <c r="U75" s="20"/>
      <c r="V75" s="20"/>
      <c r="W75" s="20"/>
      <c r="BQ75">
        <v>1</v>
      </c>
      <c r="BW75">
        <v>2</v>
      </c>
      <c r="BZ75">
        <v>2</v>
      </c>
      <c r="CA75">
        <v>1</v>
      </c>
      <c r="CG75">
        <v>1</v>
      </c>
    </row>
    <row r="76" spans="1:23" ht="12.75">
      <c r="A76" s="1" t="s">
        <v>89</v>
      </c>
      <c r="B76" s="36"/>
      <c r="C76" s="36">
        <v>0.02</v>
      </c>
      <c r="D76" s="36">
        <v>0.01</v>
      </c>
      <c r="E76" s="36">
        <v>0.01</v>
      </c>
      <c r="F76" s="37">
        <v>0.012041232904674423</v>
      </c>
      <c r="G76" s="37">
        <f t="shared" si="6"/>
        <v>0.019664299641372673</v>
      </c>
      <c r="H76" s="27">
        <v>0.019623233908948195</v>
      </c>
      <c r="I76" s="27">
        <v>0.04</v>
      </c>
      <c r="J76" s="27"/>
      <c r="K76" s="27"/>
      <c r="L76" s="27"/>
      <c r="M76" s="27">
        <v>0.01839249586168843</v>
      </c>
      <c r="N76" s="27">
        <v>0.047558655675332906</v>
      </c>
      <c r="O76" s="27">
        <v>0.016291951775822745</v>
      </c>
      <c r="P76" s="27">
        <v>0.03511235955056179</v>
      </c>
      <c r="Q76" s="53">
        <f t="shared" si="3"/>
        <v>0</v>
      </c>
      <c r="R76" s="81">
        <f t="shared" si="1"/>
        <v>0</v>
      </c>
      <c r="S76" s="81">
        <f>SUM(U76:IV76)</f>
        <v>0</v>
      </c>
      <c r="T76" s="87">
        <f t="shared" si="7"/>
      </c>
      <c r="U76" s="20"/>
      <c r="V76" s="20"/>
      <c r="W76" s="20"/>
    </row>
    <row r="77" spans="1:80" ht="12.75">
      <c r="A77" s="1" t="s">
        <v>71</v>
      </c>
      <c r="B77" s="36">
        <v>0.41</v>
      </c>
      <c r="C77" s="36">
        <v>1.35</v>
      </c>
      <c r="D77" s="37">
        <v>0.09</v>
      </c>
      <c r="E77" s="36">
        <v>0.65</v>
      </c>
      <c r="F77" s="37">
        <v>0.127</v>
      </c>
      <c r="G77" s="37">
        <f t="shared" si="6"/>
        <v>0.6761893475599497</v>
      </c>
      <c r="H77" s="27"/>
      <c r="I77" s="27">
        <v>0.08</v>
      </c>
      <c r="J77" s="27"/>
      <c r="K77" s="27">
        <v>0.020337604230221677</v>
      </c>
      <c r="L77" s="27">
        <v>2.5733207190160825</v>
      </c>
      <c r="M77" s="27">
        <v>2.648519404083134</v>
      </c>
      <c r="N77" s="27">
        <v>0.07926442612555484</v>
      </c>
      <c r="O77" s="27">
        <v>0.6842619745845553</v>
      </c>
      <c r="P77" s="27"/>
      <c r="Q77" s="53">
        <f t="shared" si="3"/>
        <v>1.4295212765957446</v>
      </c>
      <c r="R77" s="81">
        <f aca="true" t="shared" si="8" ref="R77:R135">COUNT(U77:CH77)</f>
        <v>12</v>
      </c>
      <c r="S77" s="81">
        <f>SUM(U77:IV77)</f>
        <v>86</v>
      </c>
      <c r="T77" s="87">
        <f t="shared" si="7"/>
        <v>2.1140842897839436</v>
      </c>
      <c r="U77" s="20"/>
      <c r="V77" s="20">
        <v>40</v>
      </c>
      <c r="W77" s="20"/>
      <c r="AA77">
        <v>4</v>
      </c>
      <c r="AG77">
        <v>4</v>
      </c>
      <c r="AP77">
        <v>3</v>
      </c>
      <c r="AQ77">
        <v>1</v>
      </c>
      <c r="AW77">
        <v>13</v>
      </c>
      <c r="BA77">
        <v>3</v>
      </c>
      <c r="BM77">
        <v>1</v>
      </c>
      <c r="BP77">
        <v>3</v>
      </c>
      <c r="BV77">
        <v>4</v>
      </c>
      <c r="BX77">
        <v>7</v>
      </c>
      <c r="CB77">
        <v>3</v>
      </c>
    </row>
    <row r="78" spans="1:23" ht="12.75">
      <c r="A78" s="1" t="s">
        <v>252</v>
      </c>
      <c r="B78" s="36"/>
      <c r="C78" s="36"/>
      <c r="D78" s="37"/>
      <c r="E78" s="36"/>
      <c r="F78" s="37"/>
      <c r="G78" s="37">
        <f t="shared" si="6"/>
        <v>0.003522863383357993</v>
      </c>
      <c r="H78" s="27"/>
      <c r="I78" s="27"/>
      <c r="J78" s="27"/>
      <c r="K78" s="27"/>
      <c r="L78" s="27"/>
      <c r="M78" s="27"/>
      <c r="N78" s="27">
        <v>0.03170577045022194</v>
      </c>
      <c r="O78" s="27"/>
      <c r="P78" s="27"/>
      <c r="Q78" s="53">
        <f>S78*10/$Q$4</f>
        <v>0</v>
      </c>
      <c r="R78" s="81">
        <f>COUNT(U78:CH78)</f>
        <v>0</v>
      </c>
      <c r="S78" s="81">
        <f>SUM(U78:IV78)</f>
        <v>0</v>
      </c>
      <c r="T78" s="87">
        <f t="shared" si="7"/>
      </c>
      <c r="U78" s="20"/>
      <c r="V78" s="20"/>
      <c r="W78" s="20"/>
    </row>
    <row r="79" spans="1:27" ht="12.75">
      <c r="A79" s="1" t="s">
        <v>94</v>
      </c>
      <c r="B79" s="36"/>
      <c r="C79" s="36">
        <v>0.01</v>
      </c>
      <c r="D79" s="74" t="s">
        <v>192</v>
      </c>
      <c r="E79" s="36">
        <v>0.04</v>
      </c>
      <c r="F79" s="37">
        <v>0.008</v>
      </c>
      <c r="G79" s="37">
        <f t="shared" si="6"/>
        <v>0</v>
      </c>
      <c r="H79" s="27"/>
      <c r="I79" s="27"/>
      <c r="J79" s="27"/>
      <c r="K79" s="27"/>
      <c r="L79" s="27"/>
      <c r="M79" s="27"/>
      <c r="N79" s="27"/>
      <c r="O79" s="27"/>
      <c r="P79" s="27"/>
      <c r="Q79" s="53">
        <f t="shared" si="3"/>
        <v>0</v>
      </c>
      <c r="R79" s="81">
        <f t="shared" si="8"/>
        <v>0</v>
      </c>
      <c r="S79" s="81">
        <f>SUM(U79:IV79)</f>
        <v>0</v>
      </c>
      <c r="T79" s="87">
        <f t="shared" si="7"/>
      </c>
      <c r="U79" s="20"/>
      <c r="V79" s="20"/>
      <c r="W79" s="20"/>
      <c r="X79" s="21"/>
      <c r="Y79" s="21"/>
      <c r="Z79" s="21"/>
      <c r="AA79" s="21"/>
    </row>
    <row r="80" spans="1:27" ht="12.75">
      <c r="A80" s="1" t="s">
        <v>220</v>
      </c>
      <c r="B80" s="36"/>
      <c r="C80" s="36"/>
      <c r="D80" s="74"/>
      <c r="E80" s="36"/>
      <c r="F80" s="37"/>
      <c r="G80" s="37">
        <f t="shared" si="6"/>
        <v>0.006779201410073893</v>
      </c>
      <c r="H80" s="27"/>
      <c r="I80" s="27"/>
      <c r="J80" s="27"/>
      <c r="K80" s="27">
        <v>0.06101281269066503</v>
      </c>
      <c r="L80" s="27"/>
      <c r="M80" s="27"/>
      <c r="N80" s="27"/>
      <c r="O80" s="27"/>
      <c r="P80" s="27"/>
      <c r="Q80" s="53">
        <f>S80*10/$Q$4</f>
        <v>0.016622340425531915</v>
      </c>
      <c r="R80" s="81">
        <f>COUNT(U80:CH80)</f>
        <v>1</v>
      </c>
      <c r="S80" s="81">
        <f>SUM(U80:IV80)</f>
        <v>1</v>
      </c>
      <c r="T80" s="87">
        <f t="shared" si="7"/>
      </c>
      <c r="U80" s="20"/>
      <c r="V80" s="20"/>
      <c r="W80" s="20"/>
      <c r="X80" s="21"/>
      <c r="Y80" s="21"/>
      <c r="Z80" s="21"/>
      <c r="AA80" s="21">
        <v>1</v>
      </c>
    </row>
    <row r="81" spans="1:27" ht="12.75">
      <c r="A81" s="1" t="s">
        <v>198</v>
      </c>
      <c r="B81" s="36"/>
      <c r="C81" s="36"/>
      <c r="D81" s="70"/>
      <c r="E81" s="36"/>
      <c r="F81" s="73" t="s">
        <v>192</v>
      </c>
      <c r="G81" s="37">
        <f t="shared" si="6"/>
        <v>0.007988594585993183</v>
      </c>
      <c r="H81" s="27"/>
      <c r="I81" s="27"/>
      <c r="J81" s="27"/>
      <c r="K81" s="27"/>
      <c r="L81" s="27"/>
      <c r="M81" s="27">
        <v>0.03678499172337686</v>
      </c>
      <c r="N81" s="27"/>
      <c r="O81" s="27"/>
      <c r="P81" s="27">
        <v>0.03511235955056179</v>
      </c>
      <c r="Q81" s="53">
        <f>S81*10/$Q$4</f>
        <v>0</v>
      </c>
      <c r="R81" s="81">
        <f t="shared" si="8"/>
        <v>0</v>
      </c>
      <c r="S81" s="81">
        <f>SUM(U81:IV81)</f>
        <v>0</v>
      </c>
      <c r="T81" s="87">
        <f t="shared" si="7"/>
      </c>
      <c r="U81" s="20"/>
      <c r="V81" s="20"/>
      <c r="W81" s="20"/>
      <c r="X81" s="21"/>
      <c r="Y81" s="21"/>
      <c r="Z81" s="21"/>
      <c r="AA81" s="21"/>
    </row>
    <row r="82" spans="1:27" ht="12.75">
      <c r="A82" s="1" t="s">
        <v>27</v>
      </c>
      <c r="B82" s="36">
        <v>0.01</v>
      </c>
      <c r="C82" s="37">
        <v>0.84</v>
      </c>
      <c r="D82" s="36">
        <v>1.51</v>
      </c>
      <c r="E82" s="36">
        <v>4.52</v>
      </c>
      <c r="F82" s="37">
        <v>5.670865890998162</v>
      </c>
      <c r="G82" s="37">
        <f t="shared" si="6"/>
        <v>5.061327392794053</v>
      </c>
      <c r="H82" s="27">
        <v>12.92</v>
      </c>
      <c r="I82" s="27">
        <v>1.08</v>
      </c>
      <c r="J82" s="27"/>
      <c r="K82" s="27">
        <v>1.0982306284319705</v>
      </c>
      <c r="L82" s="27">
        <v>0.18921475875118254</v>
      </c>
      <c r="M82" s="27">
        <v>18.466065845135184</v>
      </c>
      <c r="N82" s="27">
        <v>0.9194673430564362</v>
      </c>
      <c r="O82" s="27">
        <v>9.351580319322256</v>
      </c>
      <c r="P82" s="27">
        <v>1.5273876404494382</v>
      </c>
      <c r="Q82" s="53">
        <f t="shared" si="3"/>
        <v>0</v>
      </c>
      <c r="R82" s="81">
        <f t="shared" si="8"/>
        <v>0</v>
      </c>
      <c r="S82" s="81">
        <f>SUM(U82:IV82)</f>
        <v>0</v>
      </c>
      <c r="T82" s="87">
        <f t="shared" si="7"/>
      </c>
      <c r="U82" s="20"/>
      <c r="V82" s="20"/>
      <c r="W82" s="20"/>
      <c r="X82" s="20"/>
      <c r="Y82" s="20"/>
      <c r="Z82" s="20"/>
      <c r="AA82" s="20"/>
    </row>
    <row r="83" spans="1:71" ht="12.75">
      <c r="A83" s="1" t="s">
        <v>28</v>
      </c>
      <c r="B83" s="36">
        <v>0.16</v>
      </c>
      <c r="C83" s="37">
        <v>0.1</v>
      </c>
      <c r="D83" s="36">
        <v>0.16</v>
      </c>
      <c r="E83" s="36">
        <v>0.09</v>
      </c>
      <c r="F83" s="37">
        <v>0.11157726066544194</v>
      </c>
      <c r="G83" s="37">
        <f t="shared" si="6"/>
        <v>0.06673579931287557</v>
      </c>
      <c r="H83" s="27">
        <v>0.02</v>
      </c>
      <c r="I83" s="27">
        <v>0.06</v>
      </c>
      <c r="J83" s="27">
        <v>0.06058158319870758</v>
      </c>
      <c r="K83" s="27">
        <v>0.040675208460443354</v>
      </c>
      <c r="L83" s="27"/>
      <c r="M83" s="27">
        <v>0.03678499172337686</v>
      </c>
      <c r="N83" s="27">
        <v>0.12682308180088775</v>
      </c>
      <c r="O83" s="27">
        <v>0.09775171065493647</v>
      </c>
      <c r="P83" s="27">
        <v>0.15800561797752807</v>
      </c>
      <c r="Q83" s="53">
        <f t="shared" si="3"/>
        <v>0.049867021276595744</v>
      </c>
      <c r="R83" s="81">
        <f t="shared" si="8"/>
        <v>3</v>
      </c>
      <c r="S83" s="81">
        <f>SUM(U83:IV83)</f>
        <v>3</v>
      </c>
      <c r="T83" s="87">
        <f t="shared" si="7"/>
      </c>
      <c r="U83" s="20"/>
      <c r="V83" s="20"/>
      <c r="W83" s="20"/>
      <c r="X83" s="21"/>
      <c r="Y83" s="21"/>
      <c r="Z83" s="21"/>
      <c r="AA83" s="21"/>
      <c r="AO83">
        <v>1</v>
      </c>
      <c r="AU83">
        <v>1</v>
      </c>
      <c r="BS83">
        <v>1</v>
      </c>
    </row>
    <row r="84" spans="1:74" ht="12.75">
      <c r="A84" s="1" t="s">
        <v>29</v>
      </c>
      <c r="B84" s="36"/>
      <c r="C84" s="74" t="s">
        <v>192</v>
      </c>
      <c r="D84" s="36"/>
      <c r="E84" s="36">
        <v>0.01</v>
      </c>
      <c r="F84" s="37">
        <v>0.011082465809348848</v>
      </c>
      <c r="G84" s="37">
        <f t="shared" si="6"/>
        <v>0.05352720460336445</v>
      </c>
      <c r="H84" s="27">
        <v>0.02</v>
      </c>
      <c r="I84" s="27"/>
      <c r="J84" s="27"/>
      <c r="K84" s="27">
        <v>0.020337604230221677</v>
      </c>
      <c r="L84" s="27">
        <v>0.09460737937559127</v>
      </c>
      <c r="M84" s="27">
        <v>0.11035497517013058</v>
      </c>
      <c r="N84" s="27">
        <v>0.06341154090044387</v>
      </c>
      <c r="O84" s="27">
        <v>0.03258390355164549</v>
      </c>
      <c r="P84" s="27">
        <v>0.14044943820224717</v>
      </c>
      <c r="Q84" s="53">
        <f t="shared" si="3"/>
        <v>0.06648936170212766</v>
      </c>
      <c r="R84" s="81">
        <f t="shared" si="8"/>
        <v>3</v>
      </c>
      <c r="S84" s="81">
        <f>SUM(U84:IV84)</f>
        <v>4</v>
      </c>
      <c r="T84" s="87">
        <f t="shared" si="7"/>
      </c>
      <c r="U84" s="20"/>
      <c r="V84" s="20"/>
      <c r="W84" s="20"/>
      <c r="X84" s="21"/>
      <c r="Y84" s="21"/>
      <c r="Z84" s="21"/>
      <c r="AA84" s="21">
        <v>2</v>
      </c>
      <c r="AR84">
        <v>1</v>
      </c>
      <c r="BV84">
        <v>1</v>
      </c>
    </row>
    <row r="85" spans="1:60" ht="12.75">
      <c r="A85" s="1" t="s">
        <v>199</v>
      </c>
      <c r="B85" s="36"/>
      <c r="C85" s="70"/>
      <c r="D85" s="36">
        <v>0.01</v>
      </c>
      <c r="E85" s="74" t="s">
        <v>192</v>
      </c>
      <c r="F85" s="37"/>
      <c r="G85" s="37">
        <f t="shared" si="6"/>
        <v>0.003994297292996591</v>
      </c>
      <c r="H85" s="27"/>
      <c r="I85" s="27"/>
      <c r="J85" s="27"/>
      <c r="K85" s="27"/>
      <c r="L85" s="27"/>
      <c r="M85" s="27">
        <v>0.01839249586168843</v>
      </c>
      <c r="N85" s="27"/>
      <c r="O85" s="27"/>
      <c r="P85" s="27">
        <v>0.017556179775280897</v>
      </c>
      <c r="Q85" s="53">
        <f>S85*10/$Q$4</f>
        <v>0.016622340425531915</v>
      </c>
      <c r="R85" s="81">
        <f t="shared" si="8"/>
        <v>1</v>
      </c>
      <c r="S85" s="81">
        <f>SUM(U85:IV85)</f>
        <v>1</v>
      </c>
      <c r="T85" s="87">
        <f t="shared" si="7"/>
      </c>
      <c r="U85" s="20"/>
      <c r="V85" s="20"/>
      <c r="W85" s="20"/>
      <c r="X85" s="21"/>
      <c r="Y85" s="21"/>
      <c r="Z85" s="21"/>
      <c r="AA85" s="21"/>
      <c r="BH85">
        <v>1</v>
      </c>
    </row>
    <row r="86" spans="1:27" ht="12.75">
      <c r="A86" s="1" t="s">
        <v>30</v>
      </c>
      <c r="B86" s="36"/>
      <c r="C86" s="36"/>
      <c r="D86" s="74" t="s">
        <v>192</v>
      </c>
      <c r="E86" s="36">
        <v>0.01</v>
      </c>
      <c r="F86" s="37">
        <v>0.01508246580934885</v>
      </c>
      <c r="G86" s="37">
        <f t="shared" si="6"/>
        <v>0.03315038488109076</v>
      </c>
      <c r="H86" s="27">
        <v>0.03</v>
      </c>
      <c r="I86" s="27"/>
      <c r="J86" s="27">
        <v>0.02019386106623586</v>
      </c>
      <c r="K86" s="27"/>
      <c r="L86" s="27">
        <v>0.05676442762535477</v>
      </c>
      <c r="M86" s="27">
        <v>0.05517748758506529</v>
      </c>
      <c r="N86" s="27">
        <v>0.01585288522511097</v>
      </c>
      <c r="O86" s="27">
        <v>0.03258390355164549</v>
      </c>
      <c r="P86" s="27">
        <v>0.08778089887640449</v>
      </c>
      <c r="Q86" s="53">
        <f t="shared" si="3"/>
        <v>0.03324468085106383</v>
      </c>
      <c r="R86" s="81">
        <f t="shared" si="8"/>
        <v>1</v>
      </c>
      <c r="S86" s="81">
        <f>SUM(U86:IV86)</f>
        <v>2</v>
      </c>
      <c r="T86" s="87">
        <f t="shared" si="7"/>
      </c>
      <c r="U86" s="20"/>
      <c r="V86" s="20"/>
      <c r="W86" s="20"/>
      <c r="X86" s="21"/>
      <c r="Y86" s="21"/>
      <c r="Z86" s="21"/>
      <c r="AA86" s="21">
        <v>2</v>
      </c>
    </row>
    <row r="87" spans="1:85" ht="12.75">
      <c r="A87" s="1" t="s">
        <v>31</v>
      </c>
      <c r="B87" s="37">
        <v>0.7</v>
      </c>
      <c r="C87" s="36">
        <v>0.29</v>
      </c>
      <c r="D87" s="37">
        <v>0.3</v>
      </c>
      <c r="E87" s="36">
        <v>1.14</v>
      </c>
      <c r="F87" s="37">
        <v>2.8976276791181874</v>
      </c>
      <c r="G87" s="37">
        <f t="shared" si="6"/>
        <v>6.793929852260681</v>
      </c>
      <c r="H87" s="27">
        <v>4.5</v>
      </c>
      <c r="I87" s="27">
        <v>3.22</v>
      </c>
      <c r="J87" s="27">
        <v>5.694668820678513</v>
      </c>
      <c r="K87" s="27">
        <v>6.121618873296725</v>
      </c>
      <c r="L87" s="27">
        <v>5.75212866603595</v>
      </c>
      <c r="M87" s="27">
        <v>9.435350377046165</v>
      </c>
      <c r="N87" s="27">
        <v>6.785034876347495</v>
      </c>
      <c r="O87" s="27">
        <v>8.031932225480613</v>
      </c>
      <c r="P87" s="27">
        <v>11.604634831460674</v>
      </c>
      <c r="Q87" s="53">
        <f t="shared" si="3"/>
        <v>6.549202127659575</v>
      </c>
      <c r="R87" s="81">
        <f t="shared" si="8"/>
        <v>52</v>
      </c>
      <c r="S87" s="81">
        <f>SUM(U87:IV87)</f>
        <v>394</v>
      </c>
      <c r="T87" s="87">
        <f t="shared" si="7"/>
        <v>0.9639784734427788</v>
      </c>
      <c r="U87" s="20">
        <v>1</v>
      </c>
      <c r="V87" s="20"/>
      <c r="W87" s="20">
        <v>3</v>
      </c>
      <c r="X87" s="20">
        <v>5</v>
      </c>
      <c r="Y87" s="20">
        <v>4</v>
      </c>
      <c r="Z87" s="20">
        <v>10</v>
      </c>
      <c r="AA87" s="20">
        <v>9</v>
      </c>
      <c r="AB87" s="20"/>
      <c r="AC87" s="20">
        <v>1</v>
      </c>
      <c r="AD87" s="20"/>
      <c r="AE87" s="20"/>
      <c r="AF87" s="20">
        <v>4</v>
      </c>
      <c r="AG87" s="20">
        <v>2</v>
      </c>
      <c r="AH87" s="20">
        <v>28</v>
      </c>
      <c r="AI87" s="20">
        <v>4</v>
      </c>
      <c r="AK87" s="20">
        <v>2</v>
      </c>
      <c r="AM87" s="20">
        <v>3</v>
      </c>
      <c r="AN87">
        <v>2</v>
      </c>
      <c r="AO87">
        <v>4</v>
      </c>
      <c r="AP87">
        <v>1</v>
      </c>
      <c r="AQ87">
        <v>1</v>
      </c>
      <c r="AR87">
        <v>3</v>
      </c>
      <c r="AS87">
        <v>3</v>
      </c>
      <c r="AT87">
        <v>4</v>
      </c>
      <c r="AU87">
        <v>1</v>
      </c>
      <c r="AX87">
        <v>4</v>
      </c>
      <c r="AZ87">
        <v>1</v>
      </c>
      <c r="BA87">
        <v>1</v>
      </c>
      <c r="BB87">
        <v>33</v>
      </c>
      <c r="BC87">
        <v>22</v>
      </c>
      <c r="BD87">
        <v>32</v>
      </c>
      <c r="BE87">
        <v>8</v>
      </c>
      <c r="BF87">
        <v>5</v>
      </c>
      <c r="BG87">
        <v>2</v>
      </c>
      <c r="BH87">
        <v>4</v>
      </c>
      <c r="BK87">
        <v>1</v>
      </c>
      <c r="BL87">
        <v>2</v>
      </c>
      <c r="BM87">
        <v>3</v>
      </c>
      <c r="BN87">
        <v>6</v>
      </c>
      <c r="BO87">
        <v>1</v>
      </c>
      <c r="BP87">
        <v>7</v>
      </c>
      <c r="BQ87">
        <v>2</v>
      </c>
      <c r="BR87">
        <v>4</v>
      </c>
      <c r="BS87">
        <v>29</v>
      </c>
      <c r="BT87">
        <v>12</v>
      </c>
      <c r="BU87">
        <v>12</v>
      </c>
      <c r="BV87">
        <v>24</v>
      </c>
      <c r="BW87">
        <v>22</v>
      </c>
      <c r="BX87">
        <v>17</v>
      </c>
      <c r="BY87">
        <v>11</v>
      </c>
      <c r="BZ87">
        <v>5</v>
      </c>
      <c r="CA87">
        <v>8</v>
      </c>
      <c r="CB87">
        <v>15</v>
      </c>
      <c r="CC87">
        <v>4</v>
      </c>
      <c r="CF87">
        <v>1</v>
      </c>
      <c r="CG87">
        <v>1</v>
      </c>
    </row>
    <row r="88" spans="1:81" ht="12.75">
      <c r="A88" s="1" t="s">
        <v>32</v>
      </c>
      <c r="B88" s="36">
        <v>0.04</v>
      </c>
      <c r="C88" s="36">
        <v>0.17</v>
      </c>
      <c r="D88" s="36">
        <v>0.21</v>
      </c>
      <c r="E88" s="36">
        <v>1.77</v>
      </c>
      <c r="F88" s="37">
        <v>8.240525617472954</v>
      </c>
      <c r="G88" s="37">
        <f t="shared" si="6"/>
        <v>1.602174833844906</v>
      </c>
      <c r="H88" s="27">
        <v>0.61</v>
      </c>
      <c r="I88" s="27">
        <v>0.1</v>
      </c>
      <c r="J88" s="27">
        <v>0.6260096930533117</v>
      </c>
      <c r="K88" s="27">
        <v>0.16270083384177342</v>
      </c>
      <c r="L88" s="27">
        <v>0.43519394512771986</v>
      </c>
      <c r="M88" s="27">
        <v>8.405370608791612</v>
      </c>
      <c r="N88" s="27">
        <v>0.2536461636017755</v>
      </c>
      <c r="O88" s="27">
        <v>2.948843271423917</v>
      </c>
      <c r="P88" s="27">
        <v>0.8778089887640449</v>
      </c>
      <c r="Q88" s="53">
        <f t="shared" si="3"/>
        <v>1.545877659574468</v>
      </c>
      <c r="R88" s="81">
        <f t="shared" si="8"/>
        <v>7</v>
      </c>
      <c r="S88" s="81">
        <f>SUM(U88:IV88)</f>
        <v>93</v>
      </c>
      <c r="T88" s="87">
        <f t="shared" si="7"/>
        <v>0.9648620281125402</v>
      </c>
      <c r="U88" s="20"/>
      <c r="V88" s="20"/>
      <c r="W88" s="20"/>
      <c r="X88" s="20"/>
      <c r="Y88" s="20"/>
      <c r="Z88" s="20">
        <v>1</v>
      </c>
      <c r="AA88" s="20">
        <v>35</v>
      </c>
      <c r="BS88">
        <v>20</v>
      </c>
      <c r="BW88">
        <v>1</v>
      </c>
      <c r="BZ88">
        <v>1</v>
      </c>
      <c r="CA88">
        <v>1</v>
      </c>
      <c r="CC88">
        <v>34</v>
      </c>
    </row>
    <row r="89" spans="1:27" ht="12.75">
      <c r="A89" s="1" t="s">
        <v>33</v>
      </c>
      <c r="B89" s="36"/>
      <c r="C89" s="36"/>
      <c r="D89" s="36"/>
      <c r="E89" s="36"/>
      <c r="F89" s="73" t="s">
        <v>192</v>
      </c>
      <c r="G89" s="37">
        <f t="shared" si="6"/>
        <v>0</v>
      </c>
      <c r="H89" s="27"/>
      <c r="I89" s="27"/>
      <c r="J89" s="27"/>
      <c r="K89" s="27"/>
      <c r="L89" s="27"/>
      <c r="M89" s="27"/>
      <c r="N89" s="27"/>
      <c r="O89" s="27"/>
      <c r="P89" s="27"/>
      <c r="Q89" s="53">
        <f t="shared" si="3"/>
        <v>0</v>
      </c>
      <c r="R89" s="81">
        <f t="shared" si="8"/>
        <v>0</v>
      </c>
      <c r="S89" s="81">
        <f>SUM(U89:IV89)</f>
        <v>0</v>
      </c>
      <c r="T89" s="87">
        <f t="shared" si="7"/>
      </c>
      <c r="U89" s="20"/>
      <c r="V89" s="20"/>
      <c r="W89" s="20"/>
      <c r="X89" s="21"/>
      <c r="Y89" s="21"/>
      <c r="Z89" s="21"/>
      <c r="AA89" s="21"/>
    </row>
    <row r="90" spans="1:27" ht="12.75">
      <c r="A90" s="1" t="s">
        <v>236</v>
      </c>
      <c r="B90" s="36"/>
      <c r="C90" s="36"/>
      <c r="D90" s="36"/>
      <c r="E90" s="36"/>
      <c r="F90" s="73"/>
      <c r="G90" s="37">
        <f t="shared" si="6"/>
        <v>0.003994297292996591</v>
      </c>
      <c r="H90" s="27"/>
      <c r="I90" s="27"/>
      <c r="J90" s="27"/>
      <c r="K90" s="27"/>
      <c r="L90" s="27"/>
      <c r="M90" s="27">
        <v>0.01839249586168843</v>
      </c>
      <c r="N90" s="27"/>
      <c r="O90" s="27"/>
      <c r="P90" s="27">
        <v>0.017556179775280897</v>
      </c>
      <c r="Q90" s="53">
        <f>S90*10/$Q$4</f>
        <v>0</v>
      </c>
      <c r="R90" s="81">
        <f>COUNT(U90:CH90)</f>
        <v>0</v>
      </c>
      <c r="S90" s="81">
        <f>SUM(U90:IV90)</f>
        <v>0</v>
      </c>
      <c r="T90" s="87">
        <f t="shared" si="7"/>
      </c>
      <c r="U90" s="20"/>
      <c r="V90" s="20"/>
      <c r="W90" s="20"/>
      <c r="X90" s="21"/>
      <c r="Y90" s="21"/>
      <c r="Z90" s="21"/>
      <c r="AA90" s="21"/>
    </row>
    <row r="91" spans="1:27" ht="12.75">
      <c r="A91" s="1" t="s">
        <v>200</v>
      </c>
      <c r="B91" s="36"/>
      <c r="C91" s="36"/>
      <c r="D91" s="36"/>
      <c r="E91" s="36"/>
      <c r="F91" s="73" t="s">
        <v>192</v>
      </c>
      <c r="G91" s="37">
        <f t="shared" si="6"/>
        <v>0.010335604370589089</v>
      </c>
      <c r="H91" s="27"/>
      <c r="I91" s="27"/>
      <c r="J91" s="27"/>
      <c r="K91" s="27"/>
      <c r="L91" s="27">
        <v>0.03784295175023651</v>
      </c>
      <c r="M91" s="27">
        <v>0.05517748758506529</v>
      </c>
      <c r="N91" s="27"/>
      <c r="O91" s="27"/>
      <c r="P91" s="27"/>
      <c r="Q91" s="53">
        <f>S91*10/$Q$4</f>
        <v>0</v>
      </c>
      <c r="R91" s="81">
        <f t="shared" si="8"/>
        <v>0</v>
      </c>
      <c r="S91" s="81">
        <f>SUM(U91:IV91)</f>
        <v>0</v>
      </c>
      <c r="T91" s="87">
        <f t="shared" si="7"/>
      </c>
      <c r="U91" s="20"/>
      <c r="V91" s="20"/>
      <c r="W91" s="20"/>
      <c r="X91" s="21"/>
      <c r="Y91" s="21"/>
      <c r="Z91" s="21"/>
      <c r="AA91" s="21"/>
    </row>
    <row r="92" spans="1:27" ht="12.75">
      <c r="A92" s="1" t="s">
        <v>112</v>
      </c>
      <c r="B92" s="36"/>
      <c r="C92" s="36"/>
      <c r="D92" s="36"/>
      <c r="E92" s="36"/>
      <c r="F92" s="73" t="s">
        <v>192</v>
      </c>
      <c r="G92" s="37">
        <f t="shared" si="6"/>
        <v>0.004303344454656678</v>
      </c>
      <c r="H92" s="27"/>
      <c r="I92" s="27"/>
      <c r="J92" s="27"/>
      <c r="K92" s="27">
        <v>0.020337604230221677</v>
      </c>
      <c r="L92" s="27"/>
      <c r="M92" s="27">
        <v>0.01839249586168843</v>
      </c>
      <c r="N92" s="27"/>
      <c r="O92" s="27"/>
      <c r="P92" s="27"/>
      <c r="Q92" s="53">
        <f t="shared" si="3"/>
        <v>0</v>
      </c>
      <c r="R92" s="81">
        <f t="shared" si="8"/>
        <v>0</v>
      </c>
      <c r="S92" s="81">
        <f>SUM(U92:IV92)</f>
        <v>0</v>
      </c>
      <c r="T92" s="87">
        <f t="shared" si="7"/>
      </c>
      <c r="U92" s="20"/>
      <c r="V92" s="20"/>
      <c r="W92" s="20"/>
      <c r="X92" s="21"/>
      <c r="Y92" s="21"/>
      <c r="Z92" s="21"/>
      <c r="AA92" s="21"/>
    </row>
    <row r="93" spans="1:86" ht="12.75">
      <c r="A93" s="1" t="s">
        <v>34</v>
      </c>
      <c r="B93" s="36">
        <v>3.61</v>
      </c>
      <c r="C93" s="36">
        <v>7.22</v>
      </c>
      <c r="D93" s="37">
        <v>5.45</v>
      </c>
      <c r="E93" s="36">
        <v>6.21</v>
      </c>
      <c r="F93" s="37">
        <v>3.34846315574607</v>
      </c>
      <c r="G93" s="37">
        <f t="shared" si="6"/>
        <v>2.522023436684992</v>
      </c>
      <c r="H93" s="27">
        <v>0.46</v>
      </c>
      <c r="I93" s="27">
        <v>2.14</v>
      </c>
      <c r="J93" s="27">
        <v>1.8376413570274632</v>
      </c>
      <c r="K93" s="27">
        <v>1.891397193410616</v>
      </c>
      <c r="L93" s="27">
        <v>5.089877010406811</v>
      </c>
      <c r="M93" s="27">
        <v>2.4094169578811844</v>
      </c>
      <c r="N93" s="27">
        <v>2.029169308814204</v>
      </c>
      <c r="O93" s="27">
        <v>1.8898664059954384</v>
      </c>
      <c r="P93" s="27">
        <v>4.950842696629214</v>
      </c>
      <c r="Q93" s="53">
        <f t="shared" si="3"/>
        <v>0.7480053191489361</v>
      </c>
      <c r="R93" s="81">
        <f t="shared" si="8"/>
        <v>21</v>
      </c>
      <c r="S93" s="81">
        <f>SUM(U93:IV93)</f>
        <v>45</v>
      </c>
      <c r="T93" s="87">
        <f t="shared" si="7"/>
        <v>0.29658936085547727</v>
      </c>
      <c r="U93" s="20"/>
      <c r="V93" s="20"/>
      <c r="W93" s="20"/>
      <c r="X93" s="21"/>
      <c r="Y93" s="21"/>
      <c r="Z93" s="21">
        <v>2</v>
      </c>
      <c r="AA93" s="21"/>
      <c r="AC93" s="21">
        <v>2</v>
      </c>
      <c r="AD93" s="21"/>
      <c r="AE93" s="21"/>
      <c r="AF93" s="21">
        <v>3</v>
      </c>
      <c r="AG93" s="20"/>
      <c r="AH93">
        <v>3</v>
      </c>
      <c r="AI93" s="20"/>
      <c r="AK93" s="20">
        <v>2</v>
      </c>
      <c r="AL93" s="20">
        <v>2</v>
      </c>
      <c r="AM93" s="20"/>
      <c r="AO93">
        <v>2</v>
      </c>
      <c r="AP93" s="20"/>
      <c r="AQ93" s="20">
        <v>1</v>
      </c>
      <c r="AR93" s="20">
        <v>2</v>
      </c>
      <c r="AS93">
        <v>1</v>
      </c>
      <c r="AT93">
        <v>6</v>
      </c>
      <c r="AW93">
        <v>1</v>
      </c>
      <c r="AZ93">
        <v>1</v>
      </c>
      <c r="BH93">
        <v>3</v>
      </c>
      <c r="BJ93">
        <v>1</v>
      </c>
      <c r="BR93">
        <v>2</v>
      </c>
      <c r="BS93">
        <v>2</v>
      </c>
      <c r="CB93">
        <v>3</v>
      </c>
      <c r="CE93">
        <v>4</v>
      </c>
      <c r="CG93">
        <v>1</v>
      </c>
      <c r="CH93">
        <v>1</v>
      </c>
    </row>
    <row r="94" spans="1:77" ht="12.75">
      <c r="A94" s="1" t="s">
        <v>35</v>
      </c>
      <c r="B94" s="36"/>
      <c r="C94" s="36"/>
      <c r="D94" s="36"/>
      <c r="E94" s="36">
        <v>0.03</v>
      </c>
      <c r="F94" s="37">
        <v>0.04208246580934885</v>
      </c>
      <c r="G94" s="37">
        <f t="shared" si="6"/>
        <v>0.011889967869388939</v>
      </c>
      <c r="H94" s="27"/>
      <c r="I94" s="27"/>
      <c r="J94" s="27"/>
      <c r="K94" s="27"/>
      <c r="L94" s="27"/>
      <c r="M94" s="27">
        <v>0.03678499172337686</v>
      </c>
      <c r="N94" s="27"/>
      <c r="O94" s="27"/>
      <c r="P94" s="27">
        <v>0.07022471910112359</v>
      </c>
      <c r="Q94" s="53">
        <f t="shared" si="3"/>
        <v>0.03324468085106383</v>
      </c>
      <c r="R94" s="81">
        <f t="shared" si="8"/>
        <v>1</v>
      </c>
      <c r="S94" s="81">
        <f>SUM(U94:IV94)</f>
        <v>2</v>
      </c>
      <c r="T94" s="87">
        <f t="shared" si="7"/>
      </c>
      <c r="U94" s="20"/>
      <c r="V94" s="20"/>
      <c r="W94" s="20"/>
      <c r="X94" s="21"/>
      <c r="Y94" s="21"/>
      <c r="Z94" s="21"/>
      <c r="AA94" s="21"/>
      <c r="BY94">
        <v>2</v>
      </c>
    </row>
    <row r="95" spans="1:82" ht="12.75">
      <c r="A95" s="1" t="s">
        <v>36</v>
      </c>
      <c r="B95" s="36">
        <v>0.11</v>
      </c>
      <c r="C95" s="37">
        <v>0.9</v>
      </c>
      <c r="D95" s="37">
        <v>0.09</v>
      </c>
      <c r="E95" s="37">
        <v>0.44</v>
      </c>
      <c r="F95" s="37">
        <v>0.5787834251888141</v>
      </c>
      <c r="G95" s="37">
        <f t="shared" si="6"/>
        <v>0.6614467550893736</v>
      </c>
      <c r="H95" s="27">
        <v>0.31</v>
      </c>
      <c r="I95" s="27">
        <v>0.82</v>
      </c>
      <c r="J95" s="27">
        <v>0.4442649434571889</v>
      </c>
      <c r="K95" s="27">
        <v>0.22371364653243847</v>
      </c>
      <c r="L95" s="27">
        <v>1.400189214758751</v>
      </c>
      <c r="M95" s="27">
        <v>0.3678499172337686</v>
      </c>
      <c r="N95" s="27">
        <v>0.8084971464806594</v>
      </c>
      <c r="O95" s="27">
        <v>0.4724666014988596</v>
      </c>
      <c r="P95" s="27">
        <v>1.1060393258426966</v>
      </c>
      <c r="Q95" s="53">
        <f t="shared" si="3"/>
        <v>0.14960106382978722</v>
      </c>
      <c r="R95" s="81">
        <f t="shared" si="8"/>
        <v>3</v>
      </c>
      <c r="S95" s="81">
        <f>SUM(U95:IV95)</f>
        <v>9</v>
      </c>
      <c r="T95" s="87">
        <f t="shared" si="7"/>
        <v>0.22617249639326353</v>
      </c>
      <c r="U95" s="20"/>
      <c r="V95" s="20"/>
      <c r="W95" s="20"/>
      <c r="X95" s="21"/>
      <c r="Y95" s="21"/>
      <c r="Z95" s="21"/>
      <c r="AA95" s="21"/>
      <c r="AQ95">
        <v>4</v>
      </c>
      <c r="BX95">
        <v>1</v>
      </c>
      <c r="CD95">
        <v>4</v>
      </c>
    </row>
    <row r="96" spans="1:86" ht="12.75">
      <c r="A96" s="1" t="s">
        <v>37</v>
      </c>
      <c r="B96" s="36">
        <v>7.73</v>
      </c>
      <c r="C96" s="37">
        <v>7.9</v>
      </c>
      <c r="D96" s="36">
        <v>7.69</v>
      </c>
      <c r="E96" s="36">
        <v>4.32</v>
      </c>
      <c r="F96" s="37">
        <v>3.0151953459889773</v>
      </c>
      <c r="G96" s="37">
        <f t="shared" si="6"/>
        <v>2.0969212783239115</v>
      </c>
      <c r="H96" s="27">
        <v>2.22</v>
      </c>
      <c r="I96" s="27">
        <v>3.77</v>
      </c>
      <c r="J96" s="27">
        <v>2.564620355411954</v>
      </c>
      <c r="K96" s="27">
        <v>2.0744356314826113</v>
      </c>
      <c r="L96" s="27">
        <v>2.1192052980132448</v>
      </c>
      <c r="M96" s="27">
        <v>1.6369321316902703</v>
      </c>
      <c r="N96" s="27">
        <v>1.4584654407102091</v>
      </c>
      <c r="O96" s="27">
        <v>1.6943629846855655</v>
      </c>
      <c r="P96" s="27">
        <v>1.3342696629213482</v>
      </c>
      <c r="Q96" s="53">
        <f t="shared" si="3"/>
        <v>1.0970744680851063</v>
      </c>
      <c r="R96" s="81">
        <f t="shared" si="8"/>
        <v>25</v>
      </c>
      <c r="S96" s="81">
        <f>SUM(U96:IV96)</f>
        <v>66</v>
      </c>
      <c r="T96" s="87">
        <f t="shared" si="7"/>
        <v>0.5231834305968834</v>
      </c>
      <c r="U96" s="20"/>
      <c r="V96" s="20"/>
      <c r="W96" s="20"/>
      <c r="X96" s="20">
        <v>2</v>
      </c>
      <c r="Y96" s="20"/>
      <c r="Z96" s="20"/>
      <c r="AA96" s="20"/>
      <c r="AB96" s="20"/>
      <c r="AC96" s="20"/>
      <c r="AD96" s="20"/>
      <c r="AE96" s="20"/>
      <c r="AF96" s="20">
        <v>4</v>
      </c>
      <c r="AG96" s="20">
        <v>1</v>
      </c>
      <c r="AH96" s="20">
        <v>4</v>
      </c>
      <c r="AI96" s="20">
        <v>1</v>
      </c>
      <c r="AJ96" s="20"/>
      <c r="AK96" s="20">
        <v>1</v>
      </c>
      <c r="AL96" s="20">
        <v>1</v>
      </c>
      <c r="AM96" s="20"/>
      <c r="AN96">
        <v>2</v>
      </c>
      <c r="AO96">
        <v>2</v>
      </c>
      <c r="AP96">
        <v>8</v>
      </c>
      <c r="AQ96">
        <v>4</v>
      </c>
      <c r="AU96">
        <v>3</v>
      </c>
      <c r="AW96">
        <v>2</v>
      </c>
      <c r="AY96">
        <v>2</v>
      </c>
      <c r="AZ96">
        <v>1</v>
      </c>
      <c r="BA96">
        <v>1</v>
      </c>
      <c r="BF96">
        <v>4</v>
      </c>
      <c r="BH96">
        <v>1</v>
      </c>
      <c r="BO96">
        <v>1</v>
      </c>
      <c r="BR96">
        <v>10</v>
      </c>
      <c r="BS96">
        <v>3</v>
      </c>
      <c r="CB96">
        <v>1</v>
      </c>
      <c r="CE96">
        <v>1</v>
      </c>
      <c r="CG96">
        <v>2</v>
      </c>
      <c r="CH96">
        <v>4</v>
      </c>
    </row>
    <row r="97" spans="1:83" ht="12.75">
      <c r="A97" s="1" t="s">
        <v>38</v>
      </c>
      <c r="B97" s="36">
        <v>3.95</v>
      </c>
      <c r="C97" s="36">
        <v>4.73</v>
      </c>
      <c r="D97" s="36">
        <v>4.15</v>
      </c>
      <c r="E97" s="36">
        <v>3.32</v>
      </c>
      <c r="F97" s="37">
        <v>2.9394735660338847</v>
      </c>
      <c r="G97" s="37">
        <f t="shared" si="6"/>
        <v>2.331224914075985</v>
      </c>
      <c r="H97" s="27">
        <v>2.54</v>
      </c>
      <c r="I97" s="27">
        <v>3.63</v>
      </c>
      <c r="J97" s="27">
        <v>2.443457189014539</v>
      </c>
      <c r="K97" s="27">
        <v>2.54220052877771</v>
      </c>
      <c r="L97" s="27">
        <v>2.0435193945127716</v>
      </c>
      <c r="M97" s="27">
        <v>1.9863895530623503</v>
      </c>
      <c r="N97" s="27">
        <v>2.013316423589093</v>
      </c>
      <c r="O97" s="27">
        <v>1.9387422613229066</v>
      </c>
      <c r="P97" s="27">
        <v>1.8433988764044944</v>
      </c>
      <c r="Q97" s="53">
        <f t="shared" si="3"/>
        <v>1.3297872340425532</v>
      </c>
      <c r="R97" s="81">
        <f t="shared" si="8"/>
        <v>28</v>
      </c>
      <c r="S97" s="81">
        <f>SUM(U97:IV97)</f>
        <v>80</v>
      </c>
      <c r="T97" s="87">
        <f t="shared" si="7"/>
        <v>0.5704242546539675</v>
      </c>
      <c r="U97" s="20"/>
      <c r="V97" s="20">
        <v>4</v>
      </c>
      <c r="W97" s="20"/>
      <c r="X97" s="20">
        <v>2</v>
      </c>
      <c r="Y97" s="20"/>
      <c r="Z97" s="20"/>
      <c r="AA97" s="20"/>
      <c r="AC97" s="20">
        <v>11</v>
      </c>
      <c r="AD97" s="20">
        <v>1</v>
      </c>
      <c r="AE97" s="20"/>
      <c r="AF97" s="20"/>
      <c r="AG97" s="20"/>
      <c r="AH97">
        <v>2</v>
      </c>
      <c r="AI97" s="20"/>
      <c r="AK97">
        <v>1</v>
      </c>
      <c r="AM97">
        <v>2</v>
      </c>
      <c r="AO97">
        <v>1</v>
      </c>
      <c r="AP97">
        <v>10</v>
      </c>
      <c r="AQ97">
        <v>6</v>
      </c>
      <c r="AS97">
        <v>1</v>
      </c>
      <c r="AT97">
        <v>3</v>
      </c>
      <c r="AU97">
        <v>4</v>
      </c>
      <c r="AV97">
        <v>1</v>
      </c>
      <c r="AW97">
        <v>2</v>
      </c>
      <c r="AX97">
        <v>7</v>
      </c>
      <c r="AY97">
        <v>2</v>
      </c>
      <c r="AZ97">
        <v>1</v>
      </c>
      <c r="BA97">
        <v>1</v>
      </c>
      <c r="BJ97">
        <v>3</v>
      </c>
      <c r="BP97">
        <v>1</v>
      </c>
      <c r="BQ97">
        <v>1</v>
      </c>
      <c r="BR97">
        <v>6</v>
      </c>
      <c r="BS97">
        <v>1</v>
      </c>
      <c r="BT97">
        <v>2</v>
      </c>
      <c r="BZ97">
        <v>1</v>
      </c>
      <c r="CB97">
        <v>1</v>
      </c>
      <c r="CE97">
        <v>2</v>
      </c>
    </row>
    <row r="98" spans="1:86" ht="12.75">
      <c r="A98" s="1" t="s">
        <v>39</v>
      </c>
      <c r="B98" s="36">
        <v>0.55</v>
      </c>
      <c r="C98" s="36">
        <v>1.51</v>
      </c>
      <c r="D98" s="36">
        <v>2.07</v>
      </c>
      <c r="E98" s="36">
        <v>2.83</v>
      </c>
      <c r="F98" s="37">
        <v>2.394102469891815</v>
      </c>
      <c r="G98" s="37">
        <f t="shared" si="6"/>
        <v>3.304448808776978</v>
      </c>
      <c r="H98" s="27">
        <v>2.67</v>
      </c>
      <c r="I98" s="27">
        <v>3.26</v>
      </c>
      <c r="J98" s="27">
        <v>2.443457189014539</v>
      </c>
      <c r="K98" s="27">
        <v>3.0099654260728084</v>
      </c>
      <c r="L98" s="27">
        <v>2.6679280983916738</v>
      </c>
      <c r="M98" s="27">
        <v>2.906014346146772</v>
      </c>
      <c r="N98" s="27">
        <v>5.485098287888395</v>
      </c>
      <c r="O98" s="27">
        <v>3.2420984033887263</v>
      </c>
      <c r="P98" s="27">
        <v>4.055477528089887</v>
      </c>
      <c r="Q98" s="53">
        <f t="shared" si="3"/>
        <v>3.125</v>
      </c>
      <c r="R98" s="81">
        <f t="shared" si="8"/>
        <v>49</v>
      </c>
      <c r="S98" s="81">
        <f>SUM(U98:IV98)</f>
        <v>188</v>
      </c>
      <c r="T98" s="87">
        <f t="shared" si="7"/>
        <v>0.9456947832569407</v>
      </c>
      <c r="U98" s="20"/>
      <c r="V98" s="20">
        <v>9</v>
      </c>
      <c r="W98" s="20">
        <v>5</v>
      </c>
      <c r="X98" s="20">
        <v>5</v>
      </c>
      <c r="Y98" s="20"/>
      <c r="Z98" s="20">
        <v>13</v>
      </c>
      <c r="AA98" s="20"/>
      <c r="AC98" s="20">
        <v>2</v>
      </c>
      <c r="AD98" s="20"/>
      <c r="AE98" s="20">
        <v>1</v>
      </c>
      <c r="AF98" s="20">
        <v>1</v>
      </c>
      <c r="AG98" s="20">
        <v>3</v>
      </c>
      <c r="AH98">
        <v>7</v>
      </c>
      <c r="AI98" s="20">
        <v>6</v>
      </c>
      <c r="AJ98" s="20">
        <v>3</v>
      </c>
      <c r="AK98" s="20">
        <v>2</v>
      </c>
      <c r="AL98" s="20"/>
      <c r="AM98" s="20">
        <v>1</v>
      </c>
      <c r="AO98" s="20">
        <v>7</v>
      </c>
      <c r="AP98">
        <v>6</v>
      </c>
      <c r="AQ98">
        <v>3</v>
      </c>
      <c r="AR98" s="20"/>
      <c r="AT98">
        <v>2</v>
      </c>
      <c r="AU98">
        <v>6</v>
      </c>
      <c r="AW98">
        <v>8</v>
      </c>
      <c r="AY98">
        <v>3</v>
      </c>
      <c r="AZ98">
        <v>5</v>
      </c>
      <c r="BA98">
        <v>7</v>
      </c>
      <c r="BB98">
        <v>6</v>
      </c>
      <c r="BC98">
        <v>6</v>
      </c>
      <c r="BD98">
        <v>1</v>
      </c>
      <c r="BE98">
        <v>3</v>
      </c>
      <c r="BF98">
        <v>2</v>
      </c>
      <c r="BH98">
        <v>6</v>
      </c>
      <c r="BJ98">
        <v>2</v>
      </c>
      <c r="BK98">
        <v>1</v>
      </c>
      <c r="BM98">
        <v>1</v>
      </c>
      <c r="BN98">
        <v>2</v>
      </c>
      <c r="BO98">
        <v>1</v>
      </c>
      <c r="BP98">
        <v>3</v>
      </c>
      <c r="BQ98">
        <v>2</v>
      </c>
      <c r="BR98">
        <v>14</v>
      </c>
      <c r="BS98">
        <v>3</v>
      </c>
      <c r="BT98">
        <v>2</v>
      </c>
      <c r="BU98">
        <v>1</v>
      </c>
      <c r="BV98">
        <v>4</v>
      </c>
      <c r="BW98">
        <v>3</v>
      </c>
      <c r="BX98">
        <v>1</v>
      </c>
      <c r="BY98">
        <v>1</v>
      </c>
      <c r="BZ98">
        <v>1</v>
      </c>
      <c r="CA98">
        <v>1</v>
      </c>
      <c r="CB98">
        <v>10</v>
      </c>
      <c r="CE98">
        <v>3</v>
      </c>
      <c r="CG98">
        <v>2</v>
      </c>
      <c r="CH98">
        <v>1</v>
      </c>
    </row>
    <row r="99" spans="1:86" ht="12.75">
      <c r="A99" s="1" t="s">
        <v>40</v>
      </c>
      <c r="B99" s="36">
        <v>4.75</v>
      </c>
      <c r="C99" s="36">
        <v>5.88</v>
      </c>
      <c r="D99" s="36">
        <v>14.95</v>
      </c>
      <c r="E99" s="36">
        <v>28.77</v>
      </c>
      <c r="F99" s="37">
        <v>41.880914472341296</v>
      </c>
      <c r="G99" s="37">
        <f t="shared" si="6"/>
        <v>64.68721356605094</v>
      </c>
      <c r="H99" s="27">
        <v>44.08</v>
      </c>
      <c r="I99" s="27">
        <v>76.43</v>
      </c>
      <c r="J99" s="27">
        <v>64.27705977382874</v>
      </c>
      <c r="K99" s="27">
        <v>74.45596908684156</v>
      </c>
      <c r="L99" s="27">
        <v>69.72563859981076</v>
      </c>
      <c r="M99" s="27">
        <v>65.45889277174912</v>
      </c>
      <c r="N99" s="27">
        <v>58.386176284083696</v>
      </c>
      <c r="O99" s="27">
        <v>64.48354512870642</v>
      </c>
      <c r="P99" s="27">
        <v>64.8876404494382</v>
      </c>
      <c r="Q99" s="53">
        <f t="shared" si="3"/>
        <v>59.87367021276596</v>
      </c>
      <c r="R99" s="81">
        <f t="shared" si="8"/>
        <v>66</v>
      </c>
      <c r="S99" s="81">
        <f>SUM(U99:IV99)</f>
        <v>3602</v>
      </c>
      <c r="T99" s="87">
        <f t="shared" si="7"/>
        <v>0.9255874061050726</v>
      </c>
      <c r="U99" s="20">
        <v>13</v>
      </c>
      <c r="V99" s="20">
        <v>48</v>
      </c>
      <c r="W99" s="20">
        <v>126</v>
      </c>
      <c r="X99" s="20">
        <v>43</v>
      </c>
      <c r="Y99" s="20">
        <v>13</v>
      </c>
      <c r="Z99" s="20">
        <v>26</v>
      </c>
      <c r="AA99" s="20">
        <v>25</v>
      </c>
      <c r="AB99" s="20">
        <v>37</v>
      </c>
      <c r="AC99" s="20">
        <v>132</v>
      </c>
      <c r="AD99" s="20">
        <v>17</v>
      </c>
      <c r="AE99" s="20">
        <v>14</v>
      </c>
      <c r="AF99" s="20">
        <v>44</v>
      </c>
      <c r="AG99" s="20">
        <v>34</v>
      </c>
      <c r="AH99" s="20">
        <v>88</v>
      </c>
      <c r="AI99" s="20">
        <v>37</v>
      </c>
      <c r="AJ99" s="20">
        <v>207</v>
      </c>
      <c r="AK99" s="20">
        <v>39</v>
      </c>
      <c r="AL99" s="20">
        <v>6</v>
      </c>
      <c r="AM99" s="20">
        <v>60</v>
      </c>
      <c r="AN99" s="20">
        <v>48</v>
      </c>
      <c r="AO99" s="20">
        <v>93</v>
      </c>
      <c r="AP99" s="20">
        <v>94</v>
      </c>
      <c r="AQ99" s="20">
        <v>35</v>
      </c>
      <c r="AR99" s="20">
        <v>39</v>
      </c>
      <c r="AS99" s="20">
        <v>55</v>
      </c>
      <c r="AT99">
        <v>20</v>
      </c>
      <c r="AU99" s="20">
        <v>38</v>
      </c>
      <c r="AV99" s="20">
        <v>37</v>
      </c>
      <c r="AW99" s="20">
        <v>15</v>
      </c>
      <c r="AX99" s="20">
        <v>33</v>
      </c>
      <c r="AY99" s="20">
        <v>64</v>
      </c>
      <c r="AZ99" s="20">
        <v>99</v>
      </c>
      <c r="BA99" s="20">
        <v>26</v>
      </c>
      <c r="BB99" s="20">
        <v>131</v>
      </c>
      <c r="BC99" s="20">
        <v>109</v>
      </c>
      <c r="BD99" s="20">
        <v>108</v>
      </c>
      <c r="BE99" s="20">
        <v>51</v>
      </c>
      <c r="BF99">
        <v>33</v>
      </c>
      <c r="BG99" s="20">
        <v>20</v>
      </c>
      <c r="BH99" s="20">
        <v>79</v>
      </c>
      <c r="BI99" s="20">
        <v>33</v>
      </c>
      <c r="BJ99" s="20">
        <v>30</v>
      </c>
      <c r="BK99">
        <v>27</v>
      </c>
      <c r="BL99" s="20">
        <v>21</v>
      </c>
      <c r="BM99">
        <v>68</v>
      </c>
      <c r="BN99" s="20">
        <v>32</v>
      </c>
      <c r="BO99">
        <v>56</v>
      </c>
      <c r="BP99">
        <v>49</v>
      </c>
      <c r="BQ99">
        <v>45</v>
      </c>
      <c r="BR99">
        <v>139</v>
      </c>
      <c r="BS99">
        <v>93</v>
      </c>
      <c r="BT99">
        <v>48</v>
      </c>
      <c r="BU99">
        <v>24</v>
      </c>
      <c r="BV99">
        <v>26</v>
      </c>
      <c r="BW99">
        <v>102</v>
      </c>
      <c r="BX99">
        <v>27</v>
      </c>
      <c r="BY99">
        <v>31</v>
      </c>
      <c r="BZ99">
        <v>100</v>
      </c>
      <c r="CA99">
        <v>172</v>
      </c>
      <c r="CB99">
        <v>83</v>
      </c>
      <c r="CC99">
        <v>5</v>
      </c>
      <c r="CD99">
        <v>66</v>
      </c>
      <c r="CE99">
        <v>31</v>
      </c>
      <c r="CF99">
        <v>29</v>
      </c>
      <c r="CG99">
        <v>24</v>
      </c>
      <c r="CH99">
        <v>5</v>
      </c>
    </row>
    <row r="100" spans="1:86" ht="12.75">
      <c r="A100" s="1" t="s">
        <v>41</v>
      </c>
      <c r="B100" s="36">
        <v>45.66</v>
      </c>
      <c r="C100" s="37">
        <v>52.4</v>
      </c>
      <c r="D100" s="36">
        <v>45.85</v>
      </c>
      <c r="E100" s="36">
        <v>53.01</v>
      </c>
      <c r="F100" s="37">
        <v>66.60965931822821</v>
      </c>
      <c r="G100" s="37">
        <f t="shared" si="6"/>
        <v>91.38322859841384</v>
      </c>
      <c r="H100" s="27">
        <v>67.29</v>
      </c>
      <c r="I100" s="27">
        <v>100.33</v>
      </c>
      <c r="J100" s="27">
        <v>86.34894991922454</v>
      </c>
      <c r="K100" s="27">
        <v>91.25483018100466</v>
      </c>
      <c r="L100" s="27">
        <v>112.03405865657518</v>
      </c>
      <c r="M100" s="27">
        <v>103.1635092882104</v>
      </c>
      <c r="N100" s="27">
        <v>86.8738110336081</v>
      </c>
      <c r="O100" s="27">
        <v>90.55066797002281</v>
      </c>
      <c r="P100" s="27">
        <v>84.60323033707864</v>
      </c>
      <c r="Q100" s="53">
        <f t="shared" si="3"/>
        <v>87.0844414893617</v>
      </c>
      <c r="R100" s="81">
        <f t="shared" si="8"/>
        <v>66</v>
      </c>
      <c r="S100" s="81">
        <f>SUM(U100:IV100)</f>
        <v>5239</v>
      </c>
      <c r="T100" s="87">
        <f t="shared" si="7"/>
        <v>0.9529586864571914</v>
      </c>
      <c r="U100" s="20">
        <v>31</v>
      </c>
      <c r="V100" s="20">
        <v>43</v>
      </c>
      <c r="W100" s="20">
        <v>121</v>
      </c>
      <c r="X100" s="20">
        <v>96</v>
      </c>
      <c r="Y100" s="20">
        <v>106</v>
      </c>
      <c r="Z100" s="20">
        <v>73</v>
      </c>
      <c r="AA100" s="20">
        <v>38</v>
      </c>
      <c r="AB100" s="20">
        <v>25</v>
      </c>
      <c r="AC100" s="20">
        <v>125</v>
      </c>
      <c r="AD100" s="20">
        <v>9</v>
      </c>
      <c r="AE100" s="20">
        <v>49</v>
      </c>
      <c r="AF100" s="20">
        <v>38</v>
      </c>
      <c r="AG100" s="20">
        <v>35</v>
      </c>
      <c r="AH100" s="20">
        <v>165</v>
      </c>
      <c r="AI100" s="20">
        <v>49</v>
      </c>
      <c r="AJ100" s="20">
        <v>220</v>
      </c>
      <c r="AK100" s="20">
        <v>43</v>
      </c>
      <c r="AL100" s="20">
        <v>15</v>
      </c>
      <c r="AM100" s="20">
        <v>91</v>
      </c>
      <c r="AN100" s="20">
        <v>43</v>
      </c>
      <c r="AO100" s="20">
        <v>256</v>
      </c>
      <c r="AP100" s="20">
        <v>84</v>
      </c>
      <c r="AQ100" s="20">
        <v>71</v>
      </c>
      <c r="AR100" s="20">
        <v>104</v>
      </c>
      <c r="AS100" s="20">
        <v>50</v>
      </c>
      <c r="AT100">
        <v>15</v>
      </c>
      <c r="AU100" s="20">
        <v>62</v>
      </c>
      <c r="AV100" s="20">
        <v>47</v>
      </c>
      <c r="AW100" s="20">
        <v>26</v>
      </c>
      <c r="AX100" s="20">
        <v>59</v>
      </c>
      <c r="AY100" s="20">
        <v>71</v>
      </c>
      <c r="AZ100" s="20">
        <v>111</v>
      </c>
      <c r="BA100" s="20">
        <v>47</v>
      </c>
      <c r="BB100" s="20">
        <v>238</v>
      </c>
      <c r="BC100" s="20">
        <v>122</v>
      </c>
      <c r="BD100" s="20">
        <v>187</v>
      </c>
      <c r="BE100" s="20">
        <v>90</v>
      </c>
      <c r="BF100">
        <v>72</v>
      </c>
      <c r="BG100" s="20">
        <v>35</v>
      </c>
      <c r="BH100" s="20">
        <v>62</v>
      </c>
      <c r="BI100" s="20">
        <v>28</v>
      </c>
      <c r="BJ100" s="20">
        <v>42</v>
      </c>
      <c r="BK100">
        <v>31</v>
      </c>
      <c r="BL100" s="20">
        <v>87</v>
      </c>
      <c r="BM100">
        <v>90</v>
      </c>
      <c r="BN100" s="20">
        <v>12</v>
      </c>
      <c r="BO100">
        <v>94</v>
      </c>
      <c r="BP100">
        <v>70</v>
      </c>
      <c r="BQ100">
        <v>53</v>
      </c>
      <c r="BR100">
        <v>225</v>
      </c>
      <c r="BS100">
        <v>210</v>
      </c>
      <c r="BT100">
        <v>105</v>
      </c>
      <c r="BU100">
        <v>192</v>
      </c>
      <c r="BV100">
        <v>50</v>
      </c>
      <c r="BW100">
        <v>149</v>
      </c>
      <c r="BX100">
        <v>40</v>
      </c>
      <c r="BY100">
        <v>69</v>
      </c>
      <c r="BZ100">
        <v>82</v>
      </c>
      <c r="CA100">
        <v>66</v>
      </c>
      <c r="CB100">
        <v>63</v>
      </c>
      <c r="CC100">
        <v>45</v>
      </c>
      <c r="CD100">
        <v>69</v>
      </c>
      <c r="CE100">
        <v>43</v>
      </c>
      <c r="CF100">
        <v>57</v>
      </c>
      <c r="CG100">
        <v>26</v>
      </c>
      <c r="CH100">
        <v>17</v>
      </c>
    </row>
    <row r="101" spans="1:37" ht="12.75">
      <c r="A101" s="1" t="s">
        <v>72</v>
      </c>
      <c r="B101" s="36"/>
      <c r="C101" s="36">
        <v>0.02</v>
      </c>
      <c r="D101" s="36"/>
      <c r="E101" s="36">
        <v>0.04</v>
      </c>
      <c r="F101" s="37">
        <v>0.011</v>
      </c>
      <c r="G101" s="37">
        <f t="shared" si="6"/>
        <v>0.01631807710414057</v>
      </c>
      <c r="H101" s="27"/>
      <c r="I101" s="27">
        <v>0.04</v>
      </c>
      <c r="J101" s="27"/>
      <c r="K101" s="27"/>
      <c r="L101" s="27">
        <v>0.05676442762535477</v>
      </c>
      <c r="M101" s="27">
        <v>0.01839249586168843</v>
      </c>
      <c r="N101" s="27">
        <v>0.03170577045022194</v>
      </c>
      <c r="O101" s="27"/>
      <c r="P101" s="27"/>
      <c r="Q101" s="53">
        <f t="shared" si="3"/>
        <v>0</v>
      </c>
      <c r="R101" s="81">
        <f t="shared" si="8"/>
        <v>0</v>
      </c>
      <c r="S101" s="81">
        <f>SUM(U101:IV101)</f>
        <v>0</v>
      </c>
      <c r="T101" s="87">
        <f t="shared" si="7"/>
      </c>
      <c r="U101" s="20"/>
      <c r="V101" s="20"/>
      <c r="W101" s="20"/>
      <c r="X101" s="21"/>
      <c r="Y101" s="21"/>
      <c r="Z101" s="21"/>
      <c r="AA101" s="21"/>
      <c r="AK101" s="20"/>
    </row>
    <row r="102" spans="1:86" ht="12.75">
      <c r="A102" s="1" t="s">
        <v>42</v>
      </c>
      <c r="B102" s="36">
        <v>0.34</v>
      </c>
      <c r="C102" s="36">
        <v>0.78</v>
      </c>
      <c r="D102" s="37">
        <v>0.9</v>
      </c>
      <c r="E102" s="36">
        <v>1.05</v>
      </c>
      <c r="F102" s="37">
        <v>1.0848038375178608</v>
      </c>
      <c r="G102" s="37">
        <f t="shared" si="6"/>
        <v>0.9590916536624025</v>
      </c>
      <c r="H102" s="27">
        <v>0.35</v>
      </c>
      <c r="I102" s="27">
        <v>0.53</v>
      </c>
      <c r="J102" s="27">
        <v>0.726978998384491</v>
      </c>
      <c r="K102" s="27">
        <v>1.199918649583079</v>
      </c>
      <c r="L102" s="27">
        <v>1.6083254493850516</v>
      </c>
      <c r="M102" s="27">
        <v>1.2506897185948131</v>
      </c>
      <c r="N102" s="27">
        <v>0.9511731135066581</v>
      </c>
      <c r="O102" s="27">
        <v>0.7331378299120235</v>
      </c>
      <c r="P102" s="27">
        <v>1.2816011235955056</v>
      </c>
      <c r="Q102" s="53">
        <f t="shared" si="3"/>
        <v>0.8477393617021276</v>
      </c>
      <c r="R102" s="81">
        <f t="shared" si="8"/>
        <v>23</v>
      </c>
      <c r="S102" s="81">
        <f>SUM(U102:IV102)</f>
        <v>51</v>
      </c>
      <c r="T102" s="87">
        <f t="shared" si="7"/>
        <v>0.8838981743454203</v>
      </c>
      <c r="U102" s="20"/>
      <c r="V102" s="20">
        <v>5</v>
      </c>
      <c r="W102" s="20"/>
      <c r="X102" s="20"/>
      <c r="Y102" s="20"/>
      <c r="Z102" s="20"/>
      <c r="AA102" s="20"/>
      <c r="AC102" s="20">
        <v>7</v>
      </c>
      <c r="AD102" s="20"/>
      <c r="AE102" s="20"/>
      <c r="AF102" s="20">
        <v>1</v>
      </c>
      <c r="AG102" s="20"/>
      <c r="AH102">
        <v>3</v>
      </c>
      <c r="AI102" s="20"/>
      <c r="AJ102" s="20">
        <v>1</v>
      </c>
      <c r="AK102" s="20"/>
      <c r="AL102" s="20"/>
      <c r="AO102" s="20">
        <v>1</v>
      </c>
      <c r="AP102">
        <v>1</v>
      </c>
      <c r="AQ102">
        <v>4</v>
      </c>
      <c r="AR102" s="20">
        <v>1</v>
      </c>
      <c r="AW102">
        <v>1</v>
      </c>
      <c r="AY102">
        <v>1</v>
      </c>
      <c r="AZ102">
        <v>1</v>
      </c>
      <c r="BA102">
        <v>2</v>
      </c>
      <c r="BB102">
        <v>1</v>
      </c>
      <c r="BC102">
        <v>4</v>
      </c>
      <c r="BD102">
        <v>1</v>
      </c>
      <c r="BS102">
        <v>2</v>
      </c>
      <c r="BU102">
        <v>2</v>
      </c>
      <c r="BX102">
        <v>1</v>
      </c>
      <c r="CA102">
        <v>1</v>
      </c>
      <c r="CB102">
        <v>8</v>
      </c>
      <c r="CF102">
        <v>1</v>
      </c>
      <c r="CH102">
        <v>1</v>
      </c>
    </row>
    <row r="103" spans="1:85" ht="12.75">
      <c r="A103" s="1" t="s">
        <v>43</v>
      </c>
      <c r="B103" s="36">
        <v>0.02</v>
      </c>
      <c r="C103" s="37">
        <v>0.11</v>
      </c>
      <c r="D103" s="36">
        <v>0.09</v>
      </c>
      <c r="E103" s="36">
        <v>0.13</v>
      </c>
      <c r="F103" s="37">
        <v>0.18557726066544192</v>
      </c>
      <c r="G103" s="37">
        <f t="shared" si="6"/>
        <v>0.16530603648677125</v>
      </c>
      <c r="H103" s="27">
        <v>0.08</v>
      </c>
      <c r="I103" s="27">
        <v>0.08</v>
      </c>
      <c r="J103" s="27">
        <v>0.2019386106623586</v>
      </c>
      <c r="K103" s="27">
        <v>0.16270083384177342</v>
      </c>
      <c r="L103" s="27">
        <v>0.1324503311258278</v>
      </c>
      <c r="M103" s="27">
        <v>0.09196247930844215</v>
      </c>
      <c r="N103" s="27">
        <v>0.3012048192771084</v>
      </c>
      <c r="O103" s="27">
        <v>0.24437927663734116</v>
      </c>
      <c r="P103" s="27">
        <v>0.19311797752808987</v>
      </c>
      <c r="Q103" s="53">
        <f t="shared" si="3"/>
        <v>0.16622340425531915</v>
      </c>
      <c r="R103" s="81">
        <f t="shared" si="8"/>
        <v>9</v>
      </c>
      <c r="S103" s="81">
        <f>SUM(U103:IV103)</f>
        <v>10</v>
      </c>
      <c r="T103" s="87">
        <f t="shared" si="7"/>
        <v>1.005549511609162</v>
      </c>
      <c r="U103" s="20"/>
      <c r="V103" s="20"/>
      <c r="W103" s="20">
        <v>1</v>
      </c>
      <c r="X103" s="21"/>
      <c r="Y103" s="21"/>
      <c r="Z103" s="21"/>
      <c r="AA103" s="21"/>
      <c r="AD103" s="20"/>
      <c r="AE103" s="20"/>
      <c r="AF103" s="20"/>
      <c r="AG103" s="20">
        <v>1</v>
      </c>
      <c r="AI103" s="20"/>
      <c r="AJ103" s="20">
        <v>1</v>
      </c>
      <c r="AL103" s="20"/>
      <c r="AN103">
        <v>2</v>
      </c>
      <c r="BF103">
        <v>1</v>
      </c>
      <c r="BH103">
        <v>1</v>
      </c>
      <c r="BV103">
        <v>1</v>
      </c>
      <c r="BX103">
        <v>1</v>
      </c>
      <c r="CG103">
        <v>1</v>
      </c>
    </row>
    <row r="104" spans="1:85" ht="12.75">
      <c r="A104" s="1" t="s">
        <v>44</v>
      </c>
      <c r="B104" s="36">
        <v>1.89</v>
      </c>
      <c r="C104" s="37">
        <v>1.56</v>
      </c>
      <c r="D104" s="36">
        <v>2.03</v>
      </c>
      <c r="E104" s="36">
        <v>2.04</v>
      </c>
      <c r="F104" s="37">
        <v>2.0239683608899774</v>
      </c>
      <c r="G104" s="37">
        <f t="shared" si="6"/>
        <v>2.6803371810023124</v>
      </c>
      <c r="H104" s="27">
        <v>1.55</v>
      </c>
      <c r="I104" s="27">
        <v>4.07</v>
      </c>
      <c r="J104" s="27">
        <v>3.130048465266558</v>
      </c>
      <c r="K104" s="27">
        <v>3.27435428106569</v>
      </c>
      <c r="L104" s="27">
        <v>4.3519394512771985</v>
      </c>
      <c r="M104" s="27">
        <v>2.703696891668199</v>
      </c>
      <c r="N104" s="27">
        <v>2.330374128091312</v>
      </c>
      <c r="O104" s="27">
        <v>1.6943629846855655</v>
      </c>
      <c r="P104" s="27">
        <v>1.018258426966292</v>
      </c>
      <c r="Q104" s="53">
        <f t="shared" si="3"/>
        <v>2.5764627659574466</v>
      </c>
      <c r="R104" s="81">
        <f t="shared" si="8"/>
        <v>48</v>
      </c>
      <c r="S104" s="81">
        <f>SUM(U104:IV104)</f>
        <v>155</v>
      </c>
      <c r="T104" s="87">
        <f t="shared" si="7"/>
        <v>0.961245765726377</v>
      </c>
      <c r="U104" s="20">
        <v>2</v>
      </c>
      <c r="V104" s="20"/>
      <c r="W104" s="20">
        <v>2</v>
      </c>
      <c r="X104" s="20">
        <v>4</v>
      </c>
      <c r="Y104" s="20">
        <v>7</v>
      </c>
      <c r="Z104" s="20"/>
      <c r="AA104" s="20"/>
      <c r="AB104" s="20">
        <v>1</v>
      </c>
      <c r="AC104" s="20"/>
      <c r="AD104" s="20"/>
      <c r="AE104" s="20"/>
      <c r="AF104" s="20">
        <v>4</v>
      </c>
      <c r="AG104" s="20">
        <v>2</v>
      </c>
      <c r="AH104">
        <v>5</v>
      </c>
      <c r="AI104">
        <v>1</v>
      </c>
      <c r="AJ104" s="20">
        <v>9</v>
      </c>
      <c r="AK104" s="20">
        <v>3</v>
      </c>
      <c r="AL104" s="20">
        <v>2</v>
      </c>
      <c r="AN104">
        <v>1</v>
      </c>
      <c r="AO104" s="20"/>
      <c r="AP104">
        <v>6</v>
      </c>
      <c r="AQ104">
        <v>4</v>
      </c>
      <c r="AR104" s="20">
        <v>2</v>
      </c>
      <c r="AT104">
        <v>1</v>
      </c>
      <c r="AU104">
        <v>6</v>
      </c>
      <c r="AV104">
        <v>5</v>
      </c>
      <c r="AW104">
        <v>3</v>
      </c>
      <c r="AX104">
        <v>1</v>
      </c>
      <c r="AY104">
        <v>1</v>
      </c>
      <c r="AZ104">
        <v>2</v>
      </c>
      <c r="BA104">
        <v>2</v>
      </c>
      <c r="BC104">
        <v>10</v>
      </c>
      <c r="BD104">
        <v>4</v>
      </c>
      <c r="BE104">
        <v>5</v>
      </c>
      <c r="BF104">
        <v>2</v>
      </c>
      <c r="BG104">
        <v>1</v>
      </c>
      <c r="BH104">
        <v>2</v>
      </c>
      <c r="BJ104">
        <v>2</v>
      </c>
      <c r="BM104">
        <v>1</v>
      </c>
      <c r="BO104">
        <v>1</v>
      </c>
      <c r="BP104">
        <v>3</v>
      </c>
      <c r="BQ104">
        <v>2</v>
      </c>
      <c r="BR104">
        <v>5</v>
      </c>
      <c r="BS104">
        <v>2</v>
      </c>
      <c r="BU104">
        <v>1</v>
      </c>
      <c r="BV104">
        <v>1</v>
      </c>
      <c r="BW104">
        <v>7</v>
      </c>
      <c r="BX104">
        <v>4</v>
      </c>
      <c r="BY104">
        <v>1</v>
      </c>
      <c r="BZ104">
        <v>3</v>
      </c>
      <c r="CB104">
        <v>9</v>
      </c>
      <c r="CD104">
        <v>2</v>
      </c>
      <c r="CE104">
        <v>5</v>
      </c>
      <c r="CF104">
        <v>1</v>
      </c>
      <c r="CG104">
        <v>5</v>
      </c>
    </row>
    <row r="105" spans="1:83" ht="12.75">
      <c r="A105" s="1" t="s">
        <v>45</v>
      </c>
      <c r="B105" s="36">
        <v>6.65</v>
      </c>
      <c r="C105" s="36">
        <v>7.17</v>
      </c>
      <c r="D105" s="36">
        <v>12.23</v>
      </c>
      <c r="E105" s="36">
        <v>13.11</v>
      </c>
      <c r="F105" s="37">
        <v>12.91369728516024</v>
      </c>
      <c r="G105" s="37">
        <f t="shared" si="6"/>
        <v>16.861921444187217</v>
      </c>
      <c r="H105" s="27">
        <v>16</v>
      </c>
      <c r="I105" s="27">
        <v>16.07</v>
      </c>
      <c r="J105" s="27">
        <v>17.40710823909531</v>
      </c>
      <c r="K105" s="27">
        <v>15.924344112263574</v>
      </c>
      <c r="L105" s="27">
        <v>22.36518448438978</v>
      </c>
      <c r="M105" s="27">
        <v>18.999448225124148</v>
      </c>
      <c r="N105" s="27">
        <v>14.965123652504754</v>
      </c>
      <c r="O105" s="27">
        <v>15.998696643857935</v>
      </c>
      <c r="P105" s="27">
        <v>14.027387640449438</v>
      </c>
      <c r="Q105" s="53">
        <f t="shared" si="3"/>
        <v>16.47273936170213</v>
      </c>
      <c r="R105" s="81">
        <f t="shared" si="8"/>
        <v>59</v>
      </c>
      <c r="S105" s="81">
        <f>SUM(U105:IV105)</f>
        <v>991</v>
      </c>
      <c r="T105" s="87">
        <f t="shared" si="7"/>
        <v>0.9769194700750281</v>
      </c>
      <c r="U105" s="20">
        <v>11</v>
      </c>
      <c r="V105" s="20">
        <v>5</v>
      </c>
      <c r="W105" s="20">
        <v>9</v>
      </c>
      <c r="X105" s="20">
        <v>6</v>
      </c>
      <c r="Y105" s="20">
        <v>14</v>
      </c>
      <c r="Z105" s="20">
        <v>30</v>
      </c>
      <c r="AA105" s="20"/>
      <c r="AB105" s="20">
        <v>5</v>
      </c>
      <c r="AC105" s="20"/>
      <c r="AD105" s="20">
        <v>4</v>
      </c>
      <c r="AE105" s="20">
        <v>6</v>
      </c>
      <c r="AF105" s="20">
        <v>3</v>
      </c>
      <c r="AG105" s="20">
        <v>8</v>
      </c>
      <c r="AH105" s="20">
        <v>13</v>
      </c>
      <c r="AI105" s="20">
        <v>10</v>
      </c>
      <c r="AJ105" s="20">
        <v>62</v>
      </c>
      <c r="AK105" s="20">
        <v>2</v>
      </c>
      <c r="AL105" s="20">
        <v>3</v>
      </c>
      <c r="AM105" s="20">
        <v>28</v>
      </c>
      <c r="AN105" s="20">
        <v>17</v>
      </c>
      <c r="AO105" s="20">
        <v>51</v>
      </c>
      <c r="AP105" s="20">
        <v>9</v>
      </c>
      <c r="AQ105" s="20">
        <v>4</v>
      </c>
      <c r="AR105" s="20">
        <v>27</v>
      </c>
      <c r="AS105" s="20">
        <v>27</v>
      </c>
      <c r="AU105" s="20">
        <v>9</v>
      </c>
      <c r="AV105" s="20">
        <v>5</v>
      </c>
      <c r="AW105" s="20">
        <v>2</v>
      </c>
      <c r="AX105" s="20">
        <v>2</v>
      </c>
      <c r="AY105" s="20"/>
      <c r="AZ105" s="20">
        <v>7</v>
      </c>
      <c r="BA105" s="20">
        <v>8</v>
      </c>
      <c r="BB105" s="20">
        <v>58</v>
      </c>
      <c r="BC105" s="20">
        <v>37</v>
      </c>
      <c r="BD105" s="20">
        <v>14</v>
      </c>
      <c r="BE105" s="20">
        <v>46</v>
      </c>
      <c r="BF105">
        <v>22</v>
      </c>
      <c r="BG105" s="20">
        <v>6</v>
      </c>
      <c r="BH105" s="20">
        <v>11</v>
      </c>
      <c r="BI105" s="20">
        <v>3</v>
      </c>
      <c r="BJ105" s="20">
        <v>4</v>
      </c>
      <c r="BK105">
        <v>2</v>
      </c>
      <c r="BL105" s="20">
        <v>30</v>
      </c>
      <c r="BM105">
        <v>29</v>
      </c>
      <c r="BN105" s="20">
        <v>8</v>
      </c>
      <c r="BO105">
        <v>40</v>
      </c>
      <c r="BP105">
        <v>7</v>
      </c>
      <c r="BQ105">
        <v>5</v>
      </c>
      <c r="BR105">
        <v>34</v>
      </c>
      <c r="BS105">
        <v>47</v>
      </c>
      <c r="BT105">
        <v>17</v>
      </c>
      <c r="BU105">
        <v>24</v>
      </c>
      <c r="BV105">
        <v>62</v>
      </c>
      <c r="BW105">
        <v>24</v>
      </c>
      <c r="BX105">
        <v>11</v>
      </c>
      <c r="BY105">
        <v>10</v>
      </c>
      <c r="BZ105">
        <v>4</v>
      </c>
      <c r="CA105">
        <v>4</v>
      </c>
      <c r="CB105">
        <v>1</v>
      </c>
      <c r="CC105">
        <v>22</v>
      </c>
      <c r="CD105">
        <v>10</v>
      </c>
      <c r="CE105">
        <v>12</v>
      </c>
    </row>
    <row r="106" spans="1:39" ht="12.75">
      <c r="A106" s="1" t="s">
        <v>172</v>
      </c>
      <c r="B106" s="36"/>
      <c r="C106" s="36">
        <v>0.01</v>
      </c>
      <c r="D106" s="36">
        <v>0.01</v>
      </c>
      <c r="E106" s="36">
        <v>0.04</v>
      </c>
      <c r="F106" s="37">
        <v>0.01</v>
      </c>
      <c r="G106" s="37">
        <f t="shared" si="6"/>
        <v>0.011852019668053413</v>
      </c>
      <c r="H106" s="27"/>
      <c r="I106" s="27"/>
      <c r="J106" s="27"/>
      <c r="K106" s="27">
        <v>0.040675208460443354</v>
      </c>
      <c r="L106" s="27"/>
      <c r="M106" s="27"/>
      <c r="N106" s="27">
        <v>0.01585288522511097</v>
      </c>
      <c r="O106" s="27">
        <v>0.03258390355164549</v>
      </c>
      <c r="P106" s="27">
        <v>0.017556179775280897</v>
      </c>
      <c r="Q106" s="53">
        <f>S106*10/$Q$4</f>
        <v>0.016622340425531915</v>
      </c>
      <c r="R106" s="81">
        <f t="shared" si="8"/>
        <v>1</v>
      </c>
      <c r="S106" s="81">
        <f>SUM(U106:IV106)</f>
        <v>1</v>
      </c>
      <c r="T106" s="87">
        <f t="shared" si="7"/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J106" s="20">
        <v>1</v>
      </c>
      <c r="AM106" s="20"/>
    </row>
    <row r="107" spans="1:85" ht="12.75">
      <c r="A107" s="1" t="s">
        <v>46</v>
      </c>
      <c r="B107" s="36">
        <v>22.15</v>
      </c>
      <c r="C107" s="36">
        <v>10.79</v>
      </c>
      <c r="D107" s="36">
        <v>12.52</v>
      </c>
      <c r="E107" s="36">
        <v>12.55</v>
      </c>
      <c r="F107" s="37">
        <v>26.7282612778118</v>
      </c>
      <c r="G107" s="37">
        <f t="shared" si="6"/>
        <v>43.19664093814988</v>
      </c>
      <c r="H107" s="27">
        <v>31.04</v>
      </c>
      <c r="I107" s="27">
        <v>12.98</v>
      </c>
      <c r="J107" s="27">
        <v>29.785945072697892</v>
      </c>
      <c r="K107" s="27">
        <v>33.394346146024</v>
      </c>
      <c r="L107" s="27">
        <v>57.048249763481536</v>
      </c>
      <c r="M107" s="27">
        <v>56.85120470847894</v>
      </c>
      <c r="N107" s="27">
        <v>43.24667089410272</v>
      </c>
      <c r="O107" s="27">
        <v>71.68458781362008</v>
      </c>
      <c r="P107" s="27">
        <v>52.73876404494382</v>
      </c>
      <c r="Q107" s="53">
        <f t="shared" si="3"/>
        <v>66.15691489361701</v>
      </c>
      <c r="R107" s="81">
        <f t="shared" si="8"/>
        <v>55</v>
      </c>
      <c r="S107" s="81">
        <f>SUM(U107:IV107)</f>
        <v>3980</v>
      </c>
      <c r="T107" s="87">
        <f t="shared" si="7"/>
        <v>1.5315291526566215</v>
      </c>
      <c r="U107" s="20">
        <v>114</v>
      </c>
      <c r="V107" s="20">
        <v>6</v>
      </c>
      <c r="W107" s="20"/>
      <c r="X107" s="20">
        <v>2</v>
      </c>
      <c r="Y107" s="20">
        <v>109</v>
      </c>
      <c r="Z107" s="20">
        <v>8</v>
      </c>
      <c r="AA107" s="20"/>
      <c r="AB107" s="20">
        <v>80</v>
      </c>
      <c r="AC107" s="20"/>
      <c r="AD107" s="20">
        <v>49</v>
      </c>
      <c r="AE107" s="20">
        <v>7</v>
      </c>
      <c r="AF107" s="20"/>
      <c r="AG107" s="20">
        <v>209</v>
      </c>
      <c r="AH107" s="20">
        <v>11</v>
      </c>
      <c r="AI107" s="20">
        <v>20</v>
      </c>
      <c r="AJ107" s="20">
        <v>247</v>
      </c>
      <c r="AK107" s="20">
        <v>4</v>
      </c>
      <c r="AL107" s="20"/>
      <c r="AM107" s="20">
        <v>74</v>
      </c>
      <c r="AN107">
        <v>113</v>
      </c>
      <c r="AO107" s="20">
        <v>312</v>
      </c>
      <c r="AP107" s="20">
        <v>24</v>
      </c>
      <c r="AQ107" s="20">
        <v>22</v>
      </c>
      <c r="AR107" s="20">
        <v>64</v>
      </c>
      <c r="AS107" s="20">
        <v>110</v>
      </c>
      <c r="AU107" s="20">
        <v>36</v>
      </c>
      <c r="AV107" s="20">
        <v>40</v>
      </c>
      <c r="AW107" s="20">
        <v>60</v>
      </c>
      <c r="AZ107">
        <v>29</v>
      </c>
      <c r="BA107">
        <v>20</v>
      </c>
      <c r="BB107">
        <v>50</v>
      </c>
      <c r="BC107">
        <v>238</v>
      </c>
      <c r="BD107">
        <v>180</v>
      </c>
      <c r="BE107">
        <v>129</v>
      </c>
      <c r="BF107">
        <v>11</v>
      </c>
      <c r="BG107">
        <v>14</v>
      </c>
      <c r="BH107">
        <v>2</v>
      </c>
      <c r="BJ107">
        <v>180</v>
      </c>
      <c r="BK107">
        <v>2</v>
      </c>
      <c r="BL107">
        <v>99</v>
      </c>
      <c r="BM107">
        <v>23</v>
      </c>
      <c r="BN107">
        <v>16</v>
      </c>
      <c r="BO107">
        <v>73</v>
      </c>
      <c r="BP107">
        <v>36</v>
      </c>
      <c r="BQ107">
        <v>50</v>
      </c>
      <c r="BR107">
        <v>27</v>
      </c>
      <c r="BS107">
        <v>1</v>
      </c>
      <c r="BU107">
        <v>2</v>
      </c>
      <c r="BV107">
        <v>510</v>
      </c>
      <c r="BW107">
        <v>1</v>
      </c>
      <c r="BX107">
        <v>160</v>
      </c>
      <c r="BY107">
        <v>13</v>
      </c>
      <c r="BZ107">
        <v>163</v>
      </c>
      <c r="CA107">
        <v>92</v>
      </c>
      <c r="CB107">
        <v>23</v>
      </c>
      <c r="CC107">
        <v>8</v>
      </c>
      <c r="CD107">
        <v>1</v>
      </c>
      <c r="CE107">
        <v>45</v>
      </c>
      <c r="CF107">
        <v>13</v>
      </c>
      <c r="CG107">
        <v>48</v>
      </c>
    </row>
    <row r="108" spans="1:84" ht="12.75">
      <c r="A108" s="1" t="s">
        <v>102</v>
      </c>
      <c r="B108" s="36">
        <v>0.06</v>
      </c>
      <c r="C108" s="36">
        <v>0.37</v>
      </c>
      <c r="D108" s="37">
        <v>0.1</v>
      </c>
      <c r="E108" s="36">
        <v>0.01</v>
      </c>
      <c r="F108" s="37">
        <v>0.041999999999999996</v>
      </c>
      <c r="G108" s="37">
        <f t="shared" si="6"/>
        <v>0.04146861186162054</v>
      </c>
      <c r="H108" s="27">
        <v>0.02</v>
      </c>
      <c r="I108" s="27"/>
      <c r="J108" s="27">
        <v>0.22213247172859446</v>
      </c>
      <c r="K108" s="27"/>
      <c r="L108" s="27">
        <v>0.11352885525070953</v>
      </c>
      <c r="M108" s="27"/>
      <c r="N108" s="27"/>
      <c r="O108" s="27"/>
      <c r="P108" s="27">
        <v>0.017556179775280897</v>
      </c>
      <c r="Q108" s="53">
        <f aca="true" t="shared" si="9" ref="Q108:Q135">S108*10/$Q$4</f>
        <v>0.049867021276595744</v>
      </c>
      <c r="R108" s="81">
        <f t="shared" si="8"/>
        <v>3</v>
      </c>
      <c r="S108" s="81">
        <f>SUM(U108:IV108)</f>
        <v>3</v>
      </c>
      <c r="T108" s="87">
        <f t="shared" si="7"/>
      </c>
      <c r="U108" s="20"/>
      <c r="V108" s="20"/>
      <c r="W108" s="20"/>
      <c r="X108" s="21"/>
      <c r="Y108" s="21"/>
      <c r="Z108" s="21"/>
      <c r="AA108" s="21">
        <v>1</v>
      </c>
      <c r="AJ108" s="20">
        <v>1</v>
      </c>
      <c r="CF108">
        <v>1</v>
      </c>
    </row>
    <row r="109" spans="1:85" ht="12.75">
      <c r="A109" s="1" t="s">
        <v>47</v>
      </c>
      <c r="B109" s="36">
        <v>43.08</v>
      </c>
      <c r="C109" s="36">
        <v>28.58</v>
      </c>
      <c r="D109" s="36">
        <v>35.25</v>
      </c>
      <c r="E109" s="36">
        <v>23.92</v>
      </c>
      <c r="F109" s="37">
        <v>22.714642784241683</v>
      </c>
      <c r="G109" s="37">
        <f t="shared" si="6"/>
        <v>27.124425096524266</v>
      </c>
      <c r="H109" s="27">
        <v>27.01</v>
      </c>
      <c r="I109" s="27">
        <v>17.82</v>
      </c>
      <c r="J109" s="27">
        <v>25.302907915993533</v>
      </c>
      <c r="K109" s="27">
        <v>25.503355704697984</v>
      </c>
      <c r="L109" s="27">
        <v>32.60170293282875</v>
      </c>
      <c r="M109" s="27">
        <v>34.39396726135736</v>
      </c>
      <c r="N109" s="27">
        <v>26.34749524413443</v>
      </c>
      <c r="O109" s="27">
        <v>29.68393613554904</v>
      </c>
      <c r="P109" s="27">
        <v>25.456460674157302</v>
      </c>
      <c r="Q109" s="53">
        <f t="shared" si="9"/>
        <v>30.0531914893617</v>
      </c>
      <c r="R109" s="81">
        <f t="shared" si="8"/>
        <v>64</v>
      </c>
      <c r="S109" s="81">
        <f>SUM(U109:IV109)</f>
        <v>1808</v>
      </c>
      <c r="T109" s="87">
        <f t="shared" si="7"/>
        <v>1.1079752430665426</v>
      </c>
      <c r="U109" s="20">
        <v>38</v>
      </c>
      <c r="V109" s="20">
        <v>35</v>
      </c>
      <c r="W109" s="20">
        <v>33</v>
      </c>
      <c r="X109" s="20">
        <v>10</v>
      </c>
      <c r="Y109" s="20">
        <v>62</v>
      </c>
      <c r="Z109" s="20">
        <v>20</v>
      </c>
      <c r="AA109" s="20">
        <v>1</v>
      </c>
      <c r="AB109" s="20">
        <v>10</v>
      </c>
      <c r="AC109" s="20">
        <v>9</v>
      </c>
      <c r="AD109" s="20">
        <v>43</v>
      </c>
      <c r="AE109" s="20">
        <v>3</v>
      </c>
      <c r="AF109" s="20"/>
      <c r="AG109" s="20">
        <v>19</v>
      </c>
      <c r="AH109" s="20">
        <v>18</v>
      </c>
      <c r="AI109" s="20">
        <v>12</v>
      </c>
      <c r="AJ109" s="20">
        <v>89</v>
      </c>
      <c r="AK109" s="20">
        <v>69</v>
      </c>
      <c r="AL109" s="20">
        <v>5</v>
      </c>
      <c r="AM109" s="20">
        <v>21</v>
      </c>
      <c r="AN109" s="20">
        <v>61</v>
      </c>
      <c r="AO109" s="20">
        <v>13</v>
      </c>
      <c r="AP109" s="20">
        <v>14</v>
      </c>
      <c r="AQ109" s="20">
        <v>61</v>
      </c>
      <c r="AR109" s="20">
        <v>23</v>
      </c>
      <c r="AS109" s="20">
        <v>96</v>
      </c>
      <c r="AT109">
        <v>2</v>
      </c>
      <c r="AU109" s="20">
        <v>17</v>
      </c>
      <c r="AV109" s="20">
        <v>11</v>
      </c>
      <c r="AW109" s="20">
        <v>1</v>
      </c>
      <c r="AX109" s="20">
        <v>5</v>
      </c>
      <c r="AY109" s="20">
        <v>5</v>
      </c>
      <c r="AZ109" s="20">
        <v>12</v>
      </c>
      <c r="BA109" s="20">
        <v>21</v>
      </c>
      <c r="BB109" s="20">
        <v>78</v>
      </c>
      <c r="BC109" s="20">
        <v>65</v>
      </c>
      <c r="BD109" s="20">
        <v>75</v>
      </c>
      <c r="BE109" s="20">
        <v>38</v>
      </c>
      <c r="BF109">
        <v>10</v>
      </c>
      <c r="BG109" s="20">
        <v>8</v>
      </c>
      <c r="BH109" s="20">
        <v>21</v>
      </c>
      <c r="BI109" s="20">
        <v>12</v>
      </c>
      <c r="BJ109" s="20">
        <v>54</v>
      </c>
      <c r="BK109">
        <v>13</v>
      </c>
      <c r="BL109" s="20">
        <v>21</v>
      </c>
      <c r="BM109">
        <v>15</v>
      </c>
      <c r="BN109" s="20">
        <v>8</v>
      </c>
      <c r="BO109">
        <v>11</v>
      </c>
      <c r="BP109">
        <v>12</v>
      </c>
      <c r="BQ109">
        <v>28</v>
      </c>
      <c r="BR109">
        <v>88</v>
      </c>
      <c r="BS109">
        <v>31</v>
      </c>
      <c r="BT109">
        <v>6</v>
      </c>
      <c r="BU109">
        <v>7</v>
      </c>
      <c r="BV109">
        <v>82</v>
      </c>
      <c r="BW109">
        <v>26</v>
      </c>
      <c r="BX109">
        <v>51</v>
      </c>
      <c r="BY109">
        <v>14</v>
      </c>
      <c r="BZ109">
        <v>55</v>
      </c>
      <c r="CA109">
        <v>13</v>
      </c>
      <c r="CB109">
        <v>25</v>
      </c>
      <c r="CC109">
        <v>12</v>
      </c>
      <c r="CD109">
        <v>16</v>
      </c>
      <c r="CE109">
        <v>17</v>
      </c>
      <c r="CF109">
        <v>52</v>
      </c>
      <c r="CG109">
        <v>5</v>
      </c>
    </row>
    <row r="110" spans="1:86" ht="12.75">
      <c r="A110" s="1" t="s">
        <v>48</v>
      </c>
      <c r="B110" s="36">
        <v>0.06</v>
      </c>
      <c r="C110" s="36">
        <v>0.34</v>
      </c>
      <c r="D110" s="36">
        <v>0.54</v>
      </c>
      <c r="E110" s="36">
        <v>1.37</v>
      </c>
      <c r="F110" s="37">
        <v>2.3197826086956517</v>
      </c>
      <c r="G110" s="37">
        <f t="shared" si="6"/>
        <v>8.113657221880494</v>
      </c>
      <c r="H110" s="27">
        <v>4.86</v>
      </c>
      <c r="I110" s="27">
        <v>6.64</v>
      </c>
      <c r="J110" s="27">
        <v>8.885298869143778</v>
      </c>
      <c r="K110" s="27">
        <v>9.904413260117957</v>
      </c>
      <c r="L110" s="27">
        <v>10.368968779564804</v>
      </c>
      <c r="M110" s="27">
        <v>8.810005517748758</v>
      </c>
      <c r="N110" s="27">
        <v>10.240963855421686</v>
      </c>
      <c r="O110" s="27">
        <v>6.94037145650049</v>
      </c>
      <c r="P110" s="27">
        <v>6.372893258426966</v>
      </c>
      <c r="Q110" s="53">
        <f t="shared" si="9"/>
        <v>9.242021276595745</v>
      </c>
      <c r="R110" s="81">
        <f t="shared" si="8"/>
        <v>57</v>
      </c>
      <c r="S110" s="81">
        <f>SUM(U110:IV110)</f>
        <v>556</v>
      </c>
      <c r="T110" s="87">
        <f t="shared" si="7"/>
        <v>1.1390697220573154</v>
      </c>
      <c r="U110" s="20">
        <v>3</v>
      </c>
      <c r="V110" s="20">
        <v>12</v>
      </c>
      <c r="W110" s="20">
        <v>54</v>
      </c>
      <c r="X110" s="20">
        <v>8</v>
      </c>
      <c r="Y110" s="20">
        <v>4</v>
      </c>
      <c r="Z110" s="20"/>
      <c r="AA110" s="20">
        <v>4</v>
      </c>
      <c r="AB110" s="20">
        <v>2</v>
      </c>
      <c r="AC110" s="20">
        <v>8</v>
      </c>
      <c r="AD110" s="20">
        <v>18</v>
      </c>
      <c r="AE110" s="20">
        <v>5</v>
      </c>
      <c r="AF110" s="20">
        <v>2</v>
      </c>
      <c r="AG110" s="20">
        <v>5</v>
      </c>
      <c r="AH110" s="20">
        <v>7</v>
      </c>
      <c r="AI110" s="20">
        <v>7</v>
      </c>
      <c r="AJ110" s="20">
        <v>15</v>
      </c>
      <c r="AK110" s="20">
        <v>7</v>
      </c>
      <c r="AL110" s="20">
        <v>8</v>
      </c>
      <c r="AM110" s="20">
        <v>3</v>
      </c>
      <c r="AN110">
        <v>16</v>
      </c>
      <c r="AO110" s="20">
        <v>6</v>
      </c>
      <c r="AP110" s="20">
        <v>8</v>
      </c>
      <c r="AQ110" s="20">
        <v>7</v>
      </c>
      <c r="AR110" s="20">
        <v>5</v>
      </c>
      <c r="AS110" s="20">
        <v>19</v>
      </c>
      <c r="AT110">
        <v>7</v>
      </c>
      <c r="AU110" s="20">
        <v>19</v>
      </c>
      <c r="AV110" s="20">
        <v>14</v>
      </c>
      <c r="AW110" s="20">
        <v>4</v>
      </c>
      <c r="AX110" s="20">
        <v>3</v>
      </c>
      <c r="AY110" s="20">
        <v>14</v>
      </c>
      <c r="AZ110" s="20">
        <v>7</v>
      </c>
      <c r="BA110" s="20">
        <v>3</v>
      </c>
      <c r="BB110">
        <v>2</v>
      </c>
      <c r="BC110" s="20"/>
      <c r="BD110" s="20"/>
      <c r="BE110" s="20">
        <v>4</v>
      </c>
      <c r="BF110">
        <v>1</v>
      </c>
      <c r="BG110">
        <v>2</v>
      </c>
      <c r="BH110" s="20">
        <v>3</v>
      </c>
      <c r="BI110" s="20">
        <v>2</v>
      </c>
      <c r="BJ110" s="20">
        <v>3</v>
      </c>
      <c r="BK110">
        <v>5</v>
      </c>
      <c r="BM110">
        <v>5</v>
      </c>
      <c r="BO110">
        <v>1</v>
      </c>
      <c r="BP110">
        <v>4</v>
      </c>
      <c r="BQ110">
        <v>2</v>
      </c>
      <c r="BR110">
        <v>165</v>
      </c>
      <c r="BV110">
        <v>10</v>
      </c>
      <c r="BW110">
        <v>2</v>
      </c>
      <c r="BX110">
        <v>13</v>
      </c>
      <c r="BY110">
        <v>1</v>
      </c>
      <c r="BZ110">
        <v>2</v>
      </c>
      <c r="CA110">
        <v>2</v>
      </c>
      <c r="CC110">
        <v>1</v>
      </c>
      <c r="CD110">
        <v>8</v>
      </c>
      <c r="CE110">
        <v>2</v>
      </c>
      <c r="CF110">
        <v>6</v>
      </c>
      <c r="CG110">
        <v>4</v>
      </c>
      <c r="CH110">
        <v>2</v>
      </c>
    </row>
    <row r="111" spans="1:81" ht="12.75">
      <c r="A111" s="1" t="s">
        <v>49</v>
      </c>
      <c r="B111" s="36">
        <v>0.94</v>
      </c>
      <c r="C111" s="36">
        <v>0.41</v>
      </c>
      <c r="D111" s="36">
        <v>0.06</v>
      </c>
      <c r="E111" s="36">
        <v>0.09</v>
      </c>
      <c r="F111" s="37">
        <v>0.016999999999999998</v>
      </c>
      <c r="G111" s="37">
        <f t="shared" si="6"/>
        <v>0.15988653396064512</v>
      </c>
      <c r="H111" s="27"/>
      <c r="I111" s="27">
        <v>0.06</v>
      </c>
      <c r="J111" s="27">
        <v>0.02019386106623586</v>
      </c>
      <c r="K111" s="27"/>
      <c r="L111" s="27">
        <v>0.07568590350047302</v>
      </c>
      <c r="M111" s="27">
        <v>0.7356998344675372</v>
      </c>
      <c r="N111" s="27">
        <v>0.06341154090044387</v>
      </c>
      <c r="O111" s="27">
        <v>0.09775171065493647</v>
      </c>
      <c r="P111" s="27">
        <v>0.38623595505617975</v>
      </c>
      <c r="Q111" s="53">
        <f t="shared" si="9"/>
        <v>0.7646276595744681</v>
      </c>
      <c r="R111" s="81">
        <f t="shared" si="8"/>
        <v>7</v>
      </c>
      <c r="S111" s="81">
        <f>SUM(U111:IV111)</f>
        <v>46</v>
      </c>
      <c r="T111" s="87">
        <f t="shared" si="7"/>
        <v>4.782314311489643</v>
      </c>
      <c r="U111" s="20"/>
      <c r="V111" s="20"/>
      <c r="W111" s="20"/>
      <c r="X111" s="21"/>
      <c r="Y111" s="21">
        <v>8</v>
      </c>
      <c r="Z111" s="21"/>
      <c r="AA111" s="21">
        <v>1</v>
      </c>
      <c r="BV111">
        <v>26</v>
      </c>
      <c r="BX111">
        <v>1</v>
      </c>
      <c r="BY111">
        <v>7</v>
      </c>
      <c r="CA111">
        <v>1</v>
      </c>
      <c r="CC111">
        <v>2</v>
      </c>
    </row>
    <row r="112" spans="1:83" ht="12.75">
      <c r="A112" s="1" t="s">
        <v>50</v>
      </c>
      <c r="B112" s="36">
        <v>71.28</v>
      </c>
      <c r="C112" s="36">
        <v>61.92</v>
      </c>
      <c r="D112" s="36">
        <v>47.11</v>
      </c>
      <c r="E112" s="36">
        <v>19.04</v>
      </c>
      <c r="F112" s="37">
        <v>11.29979056950398</v>
      </c>
      <c r="G112" s="37">
        <f t="shared" si="6"/>
        <v>11.773128832241</v>
      </c>
      <c r="H112" s="27">
        <v>13.03</v>
      </c>
      <c r="I112" s="27">
        <v>16.74</v>
      </c>
      <c r="J112" s="27">
        <v>12.984652665589659</v>
      </c>
      <c r="K112" s="27">
        <v>12.873703477730322</v>
      </c>
      <c r="L112" s="27">
        <v>12.298959318826865</v>
      </c>
      <c r="M112" s="27">
        <v>9.83998528600331</v>
      </c>
      <c r="N112" s="27">
        <v>9.369055168040582</v>
      </c>
      <c r="O112" s="27">
        <v>9.481915933528837</v>
      </c>
      <c r="P112" s="27">
        <v>9.339887640449438</v>
      </c>
      <c r="Q112" s="53">
        <f t="shared" si="9"/>
        <v>7.995345744680851</v>
      </c>
      <c r="R112" s="81">
        <f t="shared" si="8"/>
        <v>33</v>
      </c>
      <c r="S112" s="81">
        <f>SUM(U112:IV112)</f>
        <v>481</v>
      </c>
      <c r="T112" s="87">
        <f t="shared" si="7"/>
        <v>0.6791181731389367</v>
      </c>
      <c r="U112" s="20">
        <v>14</v>
      </c>
      <c r="V112" s="20"/>
      <c r="W112" s="20"/>
      <c r="X112" s="20"/>
      <c r="Y112" s="20">
        <v>12</v>
      </c>
      <c r="Z112" s="20">
        <v>11</v>
      </c>
      <c r="AA112" s="20"/>
      <c r="AB112" s="20"/>
      <c r="AD112" s="20"/>
      <c r="AE112" s="20">
        <v>12</v>
      </c>
      <c r="AF112" s="20"/>
      <c r="AG112" s="20">
        <v>4</v>
      </c>
      <c r="AH112" s="20">
        <v>6</v>
      </c>
      <c r="AI112" s="20"/>
      <c r="AJ112" s="20">
        <v>25</v>
      </c>
      <c r="AO112" s="20">
        <v>19</v>
      </c>
      <c r="AP112" s="20"/>
      <c r="AQ112" s="20"/>
      <c r="AR112" s="20"/>
      <c r="AS112" s="20">
        <v>9</v>
      </c>
      <c r="AU112" s="20">
        <v>14</v>
      </c>
      <c r="AV112" s="20">
        <v>4</v>
      </c>
      <c r="AW112" s="20">
        <v>3</v>
      </c>
      <c r="AX112">
        <v>2</v>
      </c>
      <c r="BA112">
        <v>4</v>
      </c>
      <c r="BB112">
        <v>15</v>
      </c>
      <c r="BC112">
        <v>8</v>
      </c>
      <c r="BD112">
        <v>17</v>
      </c>
      <c r="BE112">
        <v>2</v>
      </c>
      <c r="BH112">
        <v>18</v>
      </c>
      <c r="BL112">
        <v>41</v>
      </c>
      <c r="BM112">
        <v>13</v>
      </c>
      <c r="BN112">
        <v>1</v>
      </c>
      <c r="BP112">
        <v>4</v>
      </c>
      <c r="BQ112">
        <v>20</v>
      </c>
      <c r="BS112">
        <v>19</v>
      </c>
      <c r="BT112">
        <v>45</v>
      </c>
      <c r="BU112">
        <v>20</v>
      </c>
      <c r="BV112">
        <v>12</v>
      </c>
      <c r="BW112">
        <v>31</v>
      </c>
      <c r="BX112">
        <v>9</v>
      </c>
      <c r="BY112">
        <v>37</v>
      </c>
      <c r="CC112">
        <v>15</v>
      </c>
      <c r="CE112">
        <v>15</v>
      </c>
    </row>
    <row r="113" spans="1:85" ht="12.75">
      <c r="A113" s="1" t="s">
        <v>51</v>
      </c>
      <c r="B113" s="36"/>
      <c r="C113" s="36">
        <v>0.01</v>
      </c>
      <c r="D113" s="36">
        <v>0.14</v>
      </c>
      <c r="E113" s="36">
        <v>0.16</v>
      </c>
      <c r="F113" s="37">
        <v>2.5362249438660953</v>
      </c>
      <c r="G113" s="37">
        <f t="shared" si="6"/>
        <v>26.942164273416346</v>
      </c>
      <c r="H113" s="27">
        <v>9.84</v>
      </c>
      <c r="I113" s="27">
        <v>19.92</v>
      </c>
      <c r="J113" s="27">
        <v>24.273021001615504</v>
      </c>
      <c r="K113" s="27">
        <v>33.780760626398205</v>
      </c>
      <c r="L113" s="27">
        <v>35.648060548722796</v>
      </c>
      <c r="M113" s="27">
        <v>32.62828765863527</v>
      </c>
      <c r="N113" s="27">
        <v>24.920735573874442</v>
      </c>
      <c r="O113" s="27">
        <v>30.938416422287393</v>
      </c>
      <c r="P113" s="27">
        <v>30.53019662921348</v>
      </c>
      <c r="Q113" s="53">
        <f t="shared" si="9"/>
        <v>35.5718085106383</v>
      </c>
      <c r="R113" s="81">
        <f t="shared" si="8"/>
        <v>57</v>
      </c>
      <c r="S113" s="81">
        <f>SUM(U113:IV113)</f>
        <v>2140</v>
      </c>
      <c r="T113" s="87">
        <f t="shared" si="7"/>
        <v>1.320302561800381</v>
      </c>
      <c r="U113" s="20">
        <v>160</v>
      </c>
      <c r="V113" s="20">
        <v>2</v>
      </c>
      <c r="W113" s="20">
        <v>4</v>
      </c>
      <c r="X113" s="20">
        <v>12</v>
      </c>
      <c r="Y113" s="20"/>
      <c r="Z113" s="20">
        <v>35</v>
      </c>
      <c r="AA113" s="20"/>
      <c r="AB113" s="20">
        <v>45</v>
      </c>
      <c r="AC113" s="20"/>
      <c r="AD113" s="20">
        <v>1</v>
      </c>
      <c r="AE113" s="20">
        <v>10</v>
      </c>
      <c r="AF113" s="20">
        <v>4</v>
      </c>
      <c r="AG113" s="20">
        <v>12</v>
      </c>
      <c r="AH113" s="20">
        <v>31</v>
      </c>
      <c r="AI113" s="20">
        <v>36</v>
      </c>
      <c r="AJ113" s="20">
        <v>202</v>
      </c>
      <c r="AK113" s="20">
        <v>5</v>
      </c>
      <c r="AL113" s="20">
        <v>5</v>
      </c>
      <c r="AM113" s="20">
        <v>33</v>
      </c>
      <c r="AN113">
        <v>8</v>
      </c>
      <c r="AO113" s="20">
        <v>154</v>
      </c>
      <c r="AP113" s="20">
        <v>15</v>
      </c>
      <c r="AQ113" s="20">
        <v>16</v>
      </c>
      <c r="AR113" s="20"/>
      <c r="AS113" s="20">
        <v>18</v>
      </c>
      <c r="AU113" s="20">
        <v>39</v>
      </c>
      <c r="AV113" s="20">
        <v>26</v>
      </c>
      <c r="AX113">
        <v>5</v>
      </c>
      <c r="AZ113">
        <v>11</v>
      </c>
      <c r="BA113">
        <v>1</v>
      </c>
      <c r="BB113">
        <v>82</v>
      </c>
      <c r="BC113">
        <v>85</v>
      </c>
      <c r="BD113">
        <v>61</v>
      </c>
      <c r="BE113">
        <v>94</v>
      </c>
      <c r="BF113">
        <v>7</v>
      </c>
      <c r="BG113">
        <v>2</v>
      </c>
      <c r="BH113">
        <v>9</v>
      </c>
      <c r="BI113">
        <v>9</v>
      </c>
      <c r="BJ113">
        <v>20</v>
      </c>
      <c r="BK113">
        <v>1</v>
      </c>
      <c r="BL113">
        <v>78</v>
      </c>
      <c r="BM113">
        <v>28</v>
      </c>
      <c r="BN113">
        <v>52</v>
      </c>
      <c r="BO113">
        <v>102</v>
      </c>
      <c r="BP113">
        <v>12</v>
      </c>
      <c r="BQ113">
        <v>75</v>
      </c>
      <c r="BR113">
        <v>151</v>
      </c>
      <c r="BS113">
        <v>113</v>
      </c>
      <c r="BT113">
        <v>24</v>
      </c>
      <c r="BU113">
        <v>12</v>
      </c>
      <c r="BV113">
        <v>50</v>
      </c>
      <c r="BW113">
        <v>53</v>
      </c>
      <c r="BX113">
        <v>30</v>
      </c>
      <c r="BY113">
        <v>17</v>
      </c>
      <c r="CA113">
        <v>11</v>
      </c>
      <c r="CB113">
        <v>1</v>
      </c>
      <c r="CC113">
        <v>16</v>
      </c>
      <c r="CD113">
        <v>1</v>
      </c>
      <c r="CE113">
        <v>50</v>
      </c>
      <c r="CF113">
        <v>3</v>
      </c>
      <c r="CG113">
        <v>1</v>
      </c>
    </row>
    <row r="114" spans="1:83" ht="12.75">
      <c r="A114" s="1" t="s">
        <v>52</v>
      </c>
      <c r="B114" s="36">
        <v>0.65</v>
      </c>
      <c r="C114" s="37">
        <v>0.5</v>
      </c>
      <c r="D114" s="36">
        <v>0.74</v>
      </c>
      <c r="E114" s="36">
        <v>0.23</v>
      </c>
      <c r="F114" s="37">
        <v>0.27015452133088386</v>
      </c>
      <c r="G114" s="37">
        <f t="shared" si="6"/>
        <v>0.4970646386068449</v>
      </c>
      <c r="H114" s="27">
        <v>0.12</v>
      </c>
      <c r="I114" s="27">
        <v>0.59</v>
      </c>
      <c r="J114" s="27">
        <v>0.3231017770597738</v>
      </c>
      <c r="K114" s="27">
        <v>1.1592434411226356</v>
      </c>
      <c r="L114" s="27">
        <v>0.1702932828760643</v>
      </c>
      <c r="M114" s="27">
        <v>0.4230274048188339</v>
      </c>
      <c r="N114" s="27">
        <v>0.12682308180088775</v>
      </c>
      <c r="O114" s="27">
        <v>0.24437927663734116</v>
      </c>
      <c r="P114" s="27">
        <v>1.3167134831460674</v>
      </c>
      <c r="Q114" s="53">
        <f t="shared" si="9"/>
        <v>2.293882978723404</v>
      </c>
      <c r="R114" s="81">
        <f t="shared" si="8"/>
        <v>23</v>
      </c>
      <c r="S114" s="81">
        <f>SUM(U114:IV114)</f>
        <v>138</v>
      </c>
      <c r="T114" s="87">
        <f>IF(COUNT(H114:P114)=0,"",IF(SUM(H114:P114)/COUNT($H$4:$P$4)&lt;0.1,"",IF(Q114&lt;0.1,"",Q114/(SUM(H114:P114)/COUNT($H$4:$P$4)))))</f>
        <v>4.614858512471573</v>
      </c>
      <c r="U114" s="20"/>
      <c r="V114" s="20"/>
      <c r="W114" s="20">
        <v>4</v>
      </c>
      <c r="X114" s="21">
        <v>2</v>
      </c>
      <c r="Y114" s="21"/>
      <c r="Z114" s="21"/>
      <c r="AA114" s="21">
        <v>4</v>
      </c>
      <c r="AB114" s="20"/>
      <c r="AH114" s="20">
        <v>16</v>
      </c>
      <c r="AI114" s="20"/>
      <c r="AJ114" s="20">
        <v>2</v>
      </c>
      <c r="AO114" s="20">
        <v>12</v>
      </c>
      <c r="AP114" s="20"/>
      <c r="AQ114" s="20"/>
      <c r="AR114" s="20"/>
      <c r="AS114" s="20"/>
      <c r="AU114" s="20">
        <v>1</v>
      </c>
      <c r="AV114" s="20">
        <v>1</v>
      </c>
      <c r="AW114" s="20"/>
      <c r="BB114">
        <v>1</v>
      </c>
      <c r="BC114">
        <v>4</v>
      </c>
      <c r="BD114">
        <v>15</v>
      </c>
      <c r="BG114">
        <v>2</v>
      </c>
      <c r="BN114">
        <v>7</v>
      </c>
      <c r="BO114">
        <v>1</v>
      </c>
      <c r="BP114">
        <v>11</v>
      </c>
      <c r="BR114">
        <v>3</v>
      </c>
      <c r="BS114">
        <v>37</v>
      </c>
      <c r="BV114">
        <v>4</v>
      </c>
      <c r="BW114">
        <v>3</v>
      </c>
      <c r="BY114">
        <v>2</v>
      </c>
      <c r="BZ114">
        <v>1</v>
      </c>
      <c r="CA114">
        <v>1</v>
      </c>
      <c r="CE114">
        <v>4</v>
      </c>
    </row>
    <row r="115" spans="1:82" ht="12.75">
      <c r="A115" s="1" t="s">
        <v>53</v>
      </c>
      <c r="B115" s="37">
        <v>0.5</v>
      </c>
      <c r="C115" s="36">
        <v>0.89</v>
      </c>
      <c r="D115" s="36">
        <v>0.47</v>
      </c>
      <c r="E115" s="36">
        <v>1.01</v>
      </c>
      <c r="F115" s="37">
        <v>0.1862061645233721</v>
      </c>
      <c r="G115" s="37">
        <f t="shared" si="6"/>
        <v>0.631222219885947</v>
      </c>
      <c r="H115" s="27"/>
      <c r="I115" s="27">
        <v>0.02</v>
      </c>
      <c r="J115" s="27">
        <v>0.12116316639741516</v>
      </c>
      <c r="K115" s="27">
        <v>2.9286150091519216</v>
      </c>
      <c r="L115" s="27">
        <v>0.07568590350047302</v>
      </c>
      <c r="M115" s="27">
        <v>0.2942799337870149</v>
      </c>
      <c r="N115" s="27">
        <v>0.03170577045022194</v>
      </c>
      <c r="O115" s="27">
        <v>0.03258390355164549</v>
      </c>
      <c r="P115" s="27">
        <v>2.176966292134831</v>
      </c>
      <c r="Q115" s="53">
        <f t="shared" si="9"/>
        <v>0.3490691489361702</v>
      </c>
      <c r="R115" s="81">
        <f t="shared" si="8"/>
        <v>6</v>
      </c>
      <c r="S115" s="81">
        <f>SUM(U115:IV115)</f>
        <v>21</v>
      </c>
      <c r="T115" s="87">
        <f t="shared" si="7"/>
        <v>0.5530051667053832</v>
      </c>
      <c r="U115" s="20"/>
      <c r="V115" s="20"/>
      <c r="W115" s="20"/>
      <c r="X115" s="21"/>
      <c r="Y115" s="21"/>
      <c r="Z115" s="21"/>
      <c r="AA115" s="21"/>
      <c r="AM115">
        <v>1</v>
      </c>
      <c r="AO115" s="20">
        <v>5</v>
      </c>
      <c r="BB115">
        <v>1</v>
      </c>
      <c r="BN115">
        <v>1</v>
      </c>
      <c r="BS115">
        <v>3</v>
      </c>
      <c r="CD115">
        <v>10</v>
      </c>
    </row>
    <row r="116" spans="1:85" ht="12.75">
      <c r="A116" s="1" t="s">
        <v>54</v>
      </c>
      <c r="B116" s="36">
        <v>1.51</v>
      </c>
      <c r="C116" s="37">
        <v>8.53</v>
      </c>
      <c r="D116" s="36">
        <v>18.28</v>
      </c>
      <c r="E116" s="37">
        <v>38.79</v>
      </c>
      <c r="F116" s="37">
        <v>64.29853541539089</v>
      </c>
      <c r="G116" s="37">
        <f t="shared" si="6"/>
        <v>37.604522043606984</v>
      </c>
      <c r="H116" s="27">
        <v>28.24</v>
      </c>
      <c r="I116" s="27">
        <v>45.47</v>
      </c>
      <c r="J116" s="27">
        <v>36.04604200323101</v>
      </c>
      <c r="K116" s="27">
        <v>39.76001627008338</v>
      </c>
      <c r="L116" s="27">
        <v>59.8107852412488</v>
      </c>
      <c r="M116" s="27">
        <v>42.449880448776895</v>
      </c>
      <c r="N116" s="27">
        <v>34.908053265694356</v>
      </c>
      <c r="O116" s="27">
        <v>35.51645487129358</v>
      </c>
      <c r="P116" s="27">
        <v>16.239466292134832</v>
      </c>
      <c r="Q116" s="53">
        <f t="shared" si="9"/>
        <v>24.434840425531913</v>
      </c>
      <c r="R116" s="81">
        <f t="shared" si="8"/>
        <v>63</v>
      </c>
      <c r="S116" s="81">
        <f>SUM(U116:IV116)</f>
        <v>1470</v>
      </c>
      <c r="T116" s="87">
        <f t="shared" si="7"/>
        <v>0.6497846295505835</v>
      </c>
      <c r="U116" s="20">
        <v>12</v>
      </c>
      <c r="V116" s="20">
        <v>34</v>
      </c>
      <c r="W116" s="20">
        <v>33</v>
      </c>
      <c r="X116" s="20">
        <v>16</v>
      </c>
      <c r="Y116" s="20">
        <v>16</v>
      </c>
      <c r="Z116" s="20">
        <v>22</v>
      </c>
      <c r="AA116" s="20">
        <v>70</v>
      </c>
      <c r="AB116" s="20"/>
      <c r="AC116" s="20">
        <v>13</v>
      </c>
      <c r="AD116" s="20">
        <v>23</v>
      </c>
      <c r="AE116" s="20">
        <v>14</v>
      </c>
      <c r="AF116" s="20">
        <v>5</v>
      </c>
      <c r="AG116" s="20">
        <v>9</v>
      </c>
      <c r="AH116" s="20">
        <v>31</v>
      </c>
      <c r="AI116" s="20">
        <v>16</v>
      </c>
      <c r="AJ116" s="20">
        <v>93</v>
      </c>
      <c r="AK116" s="20">
        <v>10</v>
      </c>
      <c r="AL116" s="20">
        <v>6</v>
      </c>
      <c r="AM116" s="20"/>
      <c r="AN116" s="20">
        <v>18</v>
      </c>
      <c r="AO116" s="20">
        <v>57</v>
      </c>
      <c r="AP116" s="20">
        <v>22</v>
      </c>
      <c r="AQ116" s="20">
        <v>11</v>
      </c>
      <c r="AR116" s="20">
        <v>15</v>
      </c>
      <c r="AS116" s="20">
        <v>18</v>
      </c>
      <c r="AT116">
        <v>3</v>
      </c>
      <c r="AU116" s="20">
        <v>34</v>
      </c>
      <c r="AV116" s="20">
        <v>7</v>
      </c>
      <c r="AW116" s="20">
        <v>26</v>
      </c>
      <c r="AX116" s="20">
        <v>22</v>
      </c>
      <c r="AY116" s="20">
        <v>2</v>
      </c>
      <c r="AZ116" s="20">
        <v>16</v>
      </c>
      <c r="BA116" s="20">
        <v>1</v>
      </c>
      <c r="BB116" s="20">
        <v>75</v>
      </c>
      <c r="BC116" s="20">
        <v>9</v>
      </c>
      <c r="BD116" s="20">
        <v>36</v>
      </c>
      <c r="BE116" s="20">
        <v>27</v>
      </c>
      <c r="BF116">
        <v>44</v>
      </c>
      <c r="BG116" s="20">
        <v>8</v>
      </c>
      <c r="BH116" s="20">
        <v>17</v>
      </c>
      <c r="BI116" s="20">
        <v>14</v>
      </c>
      <c r="BJ116" s="20">
        <v>7</v>
      </c>
      <c r="BK116">
        <v>24</v>
      </c>
      <c r="BL116" s="20">
        <v>32</v>
      </c>
      <c r="BM116">
        <v>18</v>
      </c>
      <c r="BN116" s="20">
        <v>27</v>
      </c>
      <c r="BO116">
        <v>19</v>
      </c>
      <c r="BP116">
        <v>18</v>
      </c>
      <c r="BQ116">
        <v>28</v>
      </c>
      <c r="BR116">
        <v>21</v>
      </c>
      <c r="BS116">
        <v>35</v>
      </c>
      <c r="BT116">
        <v>45</v>
      </c>
      <c r="BU116">
        <v>39</v>
      </c>
      <c r="BV116">
        <v>25</v>
      </c>
      <c r="BW116">
        <v>24</v>
      </c>
      <c r="BX116">
        <v>21</v>
      </c>
      <c r="BY116">
        <v>11</v>
      </c>
      <c r="BZ116">
        <v>28</v>
      </c>
      <c r="CA116">
        <v>37</v>
      </c>
      <c r="CB116">
        <v>10</v>
      </c>
      <c r="CC116">
        <v>25</v>
      </c>
      <c r="CD116">
        <v>19</v>
      </c>
      <c r="CE116">
        <v>45</v>
      </c>
      <c r="CF116">
        <v>4</v>
      </c>
      <c r="CG116">
        <v>3</v>
      </c>
    </row>
    <row r="117" spans="1:80" ht="12.75">
      <c r="A117" s="1" t="s">
        <v>55</v>
      </c>
      <c r="B117" s="36">
        <v>0.04</v>
      </c>
      <c r="C117" s="36">
        <v>0.34</v>
      </c>
      <c r="D117" s="36">
        <v>0.12</v>
      </c>
      <c r="E117" s="36">
        <v>0.45</v>
      </c>
      <c r="F117" s="37">
        <v>1.1239683608899775</v>
      </c>
      <c r="G117" s="37">
        <f t="shared" si="6"/>
        <v>2.6314712675278207</v>
      </c>
      <c r="H117" s="27">
        <v>1.32</v>
      </c>
      <c r="I117" s="27">
        <v>1.37</v>
      </c>
      <c r="J117" s="27">
        <v>1.0904684975767365</v>
      </c>
      <c r="K117" s="27">
        <v>1.2812690665039657</v>
      </c>
      <c r="L117" s="27">
        <v>0.7000946073793755</v>
      </c>
      <c r="M117" s="27">
        <v>2.92440684200846</v>
      </c>
      <c r="N117" s="27">
        <v>4.343690551680405</v>
      </c>
      <c r="O117" s="27">
        <v>5.246008471814924</v>
      </c>
      <c r="P117" s="27">
        <v>5.407303370786517</v>
      </c>
      <c r="Q117" s="53">
        <f t="shared" si="9"/>
        <v>4.305186170212766</v>
      </c>
      <c r="R117" s="81">
        <f t="shared" si="8"/>
        <v>32</v>
      </c>
      <c r="S117" s="81">
        <f>SUM(U117:IV117)</f>
        <v>259</v>
      </c>
      <c r="T117" s="87">
        <f t="shared" si="7"/>
        <v>1.6360376886263113</v>
      </c>
      <c r="U117" s="20"/>
      <c r="V117" s="20">
        <v>1</v>
      </c>
      <c r="W117" s="20"/>
      <c r="X117" s="21">
        <v>4</v>
      </c>
      <c r="Y117" s="21"/>
      <c r="Z117" s="21">
        <v>2</v>
      </c>
      <c r="AA117" s="21"/>
      <c r="AD117" s="20"/>
      <c r="AE117" s="20"/>
      <c r="AF117" s="20"/>
      <c r="AH117" s="20">
        <v>2</v>
      </c>
      <c r="AI117" s="20">
        <v>1</v>
      </c>
      <c r="AJ117" s="20"/>
      <c r="AO117" s="20">
        <v>22</v>
      </c>
      <c r="AP117" s="20"/>
      <c r="AQ117" s="20">
        <v>3</v>
      </c>
      <c r="AR117" s="20">
        <v>7</v>
      </c>
      <c r="AS117" s="20">
        <v>9</v>
      </c>
      <c r="AU117" s="20"/>
      <c r="AV117" s="20">
        <v>1</v>
      </c>
      <c r="AX117">
        <v>3</v>
      </c>
      <c r="AZ117">
        <v>3</v>
      </c>
      <c r="BA117">
        <v>5</v>
      </c>
      <c r="BB117">
        <v>3</v>
      </c>
      <c r="BC117">
        <v>8</v>
      </c>
      <c r="BD117">
        <v>2</v>
      </c>
      <c r="BE117">
        <v>3</v>
      </c>
      <c r="BF117">
        <v>59</v>
      </c>
      <c r="BG117">
        <v>29</v>
      </c>
      <c r="BH117">
        <v>7</v>
      </c>
      <c r="BM117">
        <v>3</v>
      </c>
      <c r="BN117">
        <v>3</v>
      </c>
      <c r="BO117">
        <v>2</v>
      </c>
      <c r="BS117">
        <v>4</v>
      </c>
      <c r="BT117">
        <v>2</v>
      </c>
      <c r="BV117">
        <v>4</v>
      </c>
      <c r="BW117">
        <v>10</v>
      </c>
      <c r="BX117">
        <v>29</v>
      </c>
      <c r="BY117">
        <v>1</v>
      </c>
      <c r="BZ117">
        <v>2</v>
      </c>
      <c r="CA117">
        <v>22</v>
      </c>
      <c r="CB117">
        <v>3</v>
      </c>
    </row>
    <row r="118" spans="1:77" ht="12.75">
      <c r="A118" s="1" t="s">
        <v>56</v>
      </c>
      <c r="B118" s="36">
        <v>0.54</v>
      </c>
      <c r="C118" s="37">
        <v>3.8</v>
      </c>
      <c r="D118" s="36">
        <v>2.57</v>
      </c>
      <c r="E118" s="36">
        <v>5.43</v>
      </c>
      <c r="F118" s="37">
        <v>12.816740559297813</v>
      </c>
      <c r="G118" s="37">
        <f t="shared" si="6"/>
        <v>6.4119461738199615</v>
      </c>
      <c r="H118" s="27">
        <v>9.56</v>
      </c>
      <c r="I118" s="27">
        <v>4.58</v>
      </c>
      <c r="J118" s="27">
        <v>5.8562197092084</v>
      </c>
      <c r="K118" s="27">
        <v>2.135448444173276</v>
      </c>
      <c r="L118" s="27">
        <v>0.6811731315042572</v>
      </c>
      <c r="M118" s="27">
        <v>22.438844951259885</v>
      </c>
      <c r="N118" s="27">
        <v>3.503487634749524</v>
      </c>
      <c r="O118" s="27">
        <v>4.089279895731509</v>
      </c>
      <c r="P118" s="27">
        <v>4.863061797752809</v>
      </c>
      <c r="Q118" s="53">
        <f t="shared" si="9"/>
        <v>0.3158244680851064</v>
      </c>
      <c r="R118" s="81">
        <f t="shared" si="8"/>
        <v>8</v>
      </c>
      <c r="S118" s="81">
        <f>SUM(U118:IV118)</f>
        <v>19</v>
      </c>
      <c r="T118" s="87">
        <f t="shared" si="7"/>
        <v>0.04925563308291962</v>
      </c>
      <c r="U118" s="20"/>
      <c r="V118" s="20"/>
      <c r="W118" s="20"/>
      <c r="X118" s="20"/>
      <c r="Y118" s="20"/>
      <c r="Z118" s="20"/>
      <c r="AA118" s="20">
        <v>1</v>
      </c>
      <c r="AD118" s="20"/>
      <c r="AE118" s="20"/>
      <c r="AF118" s="20"/>
      <c r="AH118" s="20">
        <v>1</v>
      </c>
      <c r="AI118" s="20">
        <v>7</v>
      </c>
      <c r="AO118" s="20"/>
      <c r="AP118" s="20"/>
      <c r="AQ118" s="20"/>
      <c r="AR118" s="20"/>
      <c r="AS118" s="20"/>
      <c r="AU118" s="20"/>
      <c r="BA118">
        <v>1</v>
      </c>
      <c r="BM118">
        <v>1</v>
      </c>
      <c r="BO118">
        <v>1</v>
      </c>
      <c r="BS118">
        <v>6</v>
      </c>
      <c r="BY118">
        <v>1</v>
      </c>
    </row>
    <row r="119" spans="1:76" ht="12.75">
      <c r="A119" s="1" t="s">
        <v>57</v>
      </c>
      <c r="B119" s="36"/>
      <c r="C119" s="36">
        <v>0.13</v>
      </c>
      <c r="D119" s="36">
        <v>0.17</v>
      </c>
      <c r="E119" s="36">
        <v>0.04</v>
      </c>
      <c r="F119" s="37">
        <v>0.029000000000000005</v>
      </c>
      <c r="G119" s="37">
        <f t="shared" si="6"/>
        <v>0.24786513911040003</v>
      </c>
      <c r="H119" s="27"/>
      <c r="I119" s="27"/>
      <c r="J119" s="27">
        <v>1.029886914378029</v>
      </c>
      <c r="K119" s="27"/>
      <c r="L119" s="27">
        <v>0.018921475875118256</v>
      </c>
      <c r="M119" s="27">
        <v>1.0851572558396174</v>
      </c>
      <c r="N119" s="27">
        <v>0.07926442612555484</v>
      </c>
      <c r="O119" s="27"/>
      <c r="P119" s="27">
        <v>0.017556179775280897</v>
      </c>
      <c r="Q119" s="53">
        <f t="shared" si="9"/>
        <v>0.016622340425531915</v>
      </c>
      <c r="R119" s="81">
        <f t="shared" si="8"/>
        <v>1</v>
      </c>
      <c r="S119" s="81">
        <f>SUM(U119:IV119)</f>
        <v>1</v>
      </c>
      <c r="T119" s="87">
        <f t="shared" si="7"/>
      </c>
      <c r="U119" s="20"/>
      <c r="V119" s="20"/>
      <c r="W119" s="20"/>
      <c r="X119" s="21"/>
      <c r="Y119" s="21"/>
      <c r="Z119" s="21"/>
      <c r="AA119" s="21"/>
      <c r="BX119">
        <v>1</v>
      </c>
    </row>
    <row r="120" spans="1:27" ht="12.75">
      <c r="A120" s="1" t="s">
        <v>201</v>
      </c>
      <c r="B120" s="36">
        <v>0.01</v>
      </c>
      <c r="C120" s="36">
        <v>0.02</v>
      </c>
      <c r="D120" s="36"/>
      <c r="E120" s="36">
        <v>0.02</v>
      </c>
      <c r="F120" s="37"/>
      <c r="G120" s="37">
        <f t="shared" si="6"/>
        <v>0.006563078258014643</v>
      </c>
      <c r="H120" s="27"/>
      <c r="I120" s="27"/>
      <c r="J120" s="27"/>
      <c r="K120" s="27">
        <v>0.040675208460443354</v>
      </c>
      <c r="L120" s="27"/>
      <c r="M120" s="27">
        <v>0.01839249586168843</v>
      </c>
      <c r="N120" s="27"/>
      <c r="O120" s="27"/>
      <c r="P120" s="27"/>
      <c r="Q120" s="53">
        <f>S120*10/$Q$4</f>
        <v>0</v>
      </c>
      <c r="R120" s="81">
        <f t="shared" si="8"/>
        <v>0</v>
      </c>
      <c r="S120" s="81">
        <f>SUM(U120:IV120)</f>
        <v>0</v>
      </c>
      <c r="T120" s="87">
        <f t="shared" si="7"/>
      </c>
      <c r="U120" s="20"/>
      <c r="V120" s="20"/>
      <c r="W120" s="20"/>
      <c r="X120" s="21"/>
      <c r="Y120" s="21"/>
      <c r="Z120" s="21"/>
      <c r="AA120" s="21"/>
    </row>
    <row r="121" spans="1:86" ht="12.75">
      <c r="A121" s="1" t="s">
        <v>58</v>
      </c>
      <c r="B121" s="36">
        <v>0.81</v>
      </c>
      <c r="C121" s="37">
        <v>8.3</v>
      </c>
      <c r="D121" s="37">
        <v>5.35</v>
      </c>
      <c r="E121" s="36">
        <v>12.55</v>
      </c>
      <c r="F121" s="37">
        <v>12.014049601959583</v>
      </c>
      <c r="G121" s="37">
        <f t="shared" si="6"/>
        <v>5.521180444502631</v>
      </c>
      <c r="H121" s="27">
        <v>4.02</v>
      </c>
      <c r="I121" s="27">
        <v>2.32</v>
      </c>
      <c r="J121" s="27">
        <v>2.867528271405492</v>
      </c>
      <c r="K121" s="27">
        <v>2.2981492780150496</v>
      </c>
      <c r="L121" s="27">
        <v>0.24597918637653732</v>
      </c>
      <c r="M121" s="27">
        <v>0.3678499172337686</v>
      </c>
      <c r="N121" s="27">
        <v>2.1876981610653137</v>
      </c>
      <c r="O121" s="27">
        <v>25.692407950472468</v>
      </c>
      <c r="P121" s="27">
        <v>9.691011235955056</v>
      </c>
      <c r="Q121" s="53">
        <f t="shared" si="9"/>
        <v>11.602393617021276</v>
      </c>
      <c r="R121" s="81">
        <f t="shared" si="8"/>
        <v>29</v>
      </c>
      <c r="S121" s="81">
        <f>SUM(U121:IV121)</f>
        <v>698</v>
      </c>
      <c r="T121" s="87">
        <f t="shared" si="7"/>
        <v>2.1014335129317554</v>
      </c>
      <c r="U121" s="20"/>
      <c r="V121" s="20">
        <v>2</v>
      </c>
      <c r="W121" s="20"/>
      <c r="X121" s="20">
        <v>1</v>
      </c>
      <c r="Y121" s="20">
        <v>2</v>
      </c>
      <c r="Z121" s="20">
        <v>7</v>
      </c>
      <c r="AA121" s="20">
        <v>4</v>
      </c>
      <c r="AD121" s="20"/>
      <c r="AE121" s="20">
        <v>9</v>
      </c>
      <c r="AF121" s="20"/>
      <c r="AH121" s="20">
        <v>247</v>
      </c>
      <c r="AJ121">
        <v>100</v>
      </c>
      <c r="AL121">
        <v>5</v>
      </c>
      <c r="AN121">
        <v>2</v>
      </c>
      <c r="AO121" s="20">
        <v>70</v>
      </c>
      <c r="AP121">
        <v>34</v>
      </c>
      <c r="AZ121">
        <v>12</v>
      </c>
      <c r="BA121">
        <v>1</v>
      </c>
      <c r="BB121">
        <v>50</v>
      </c>
      <c r="BC121">
        <v>1</v>
      </c>
      <c r="BD121">
        <v>6</v>
      </c>
      <c r="BM121">
        <v>4</v>
      </c>
      <c r="BT121">
        <v>1</v>
      </c>
      <c r="BV121">
        <v>32</v>
      </c>
      <c r="BW121">
        <v>45</v>
      </c>
      <c r="BX121">
        <v>2</v>
      </c>
      <c r="BY121">
        <v>3</v>
      </c>
      <c r="BZ121">
        <v>25</v>
      </c>
      <c r="CA121">
        <v>16</v>
      </c>
      <c r="CB121">
        <v>1</v>
      </c>
      <c r="CD121">
        <v>6</v>
      </c>
      <c r="CE121">
        <v>8</v>
      </c>
      <c r="CH121">
        <v>2</v>
      </c>
    </row>
    <row r="122" spans="1:36" ht="12.75">
      <c r="A122" s="1" t="s">
        <v>59</v>
      </c>
      <c r="B122" s="36"/>
      <c r="C122" s="36">
        <v>0.02</v>
      </c>
      <c r="D122" s="36">
        <v>0.01</v>
      </c>
      <c r="E122" s="36">
        <v>0.04</v>
      </c>
      <c r="F122" s="37">
        <v>0.035123698714023266</v>
      </c>
      <c r="G122" s="37">
        <f t="shared" si="6"/>
        <v>0.022952007152500578</v>
      </c>
      <c r="H122" s="27"/>
      <c r="I122" s="27">
        <v>0.02</v>
      </c>
      <c r="J122" s="27">
        <v>0.02019386106623586</v>
      </c>
      <c r="K122" s="27"/>
      <c r="L122" s="27">
        <v>0.018921475875118256</v>
      </c>
      <c r="M122" s="27"/>
      <c r="N122" s="27">
        <v>0.01585288522511097</v>
      </c>
      <c r="O122" s="27">
        <v>0.11404366243075921</v>
      </c>
      <c r="P122" s="27">
        <v>0.017556179775280897</v>
      </c>
      <c r="Q122" s="53">
        <f t="shared" si="9"/>
        <v>0.049867021276595744</v>
      </c>
      <c r="R122" s="81">
        <f t="shared" si="8"/>
        <v>2</v>
      </c>
      <c r="S122" s="81">
        <f>SUM(U122:IV122)</f>
        <v>3</v>
      </c>
      <c r="T122" s="87">
        <f t="shared" si="7"/>
      </c>
      <c r="U122" s="20"/>
      <c r="V122" s="20"/>
      <c r="W122" s="20"/>
      <c r="X122" s="21"/>
      <c r="Y122" s="21"/>
      <c r="Z122" s="21"/>
      <c r="AA122" s="21">
        <v>1</v>
      </c>
      <c r="AJ122">
        <v>2</v>
      </c>
    </row>
    <row r="123" spans="1:80" ht="12.75">
      <c r="A123" s="1" t="s">
        <v>60</v>
      </c>
      <c r="B123" s="36">
        <v>1.67</v>
      </c>
      <c r="C123" s="36">
        <v>1.03</v>
      </c>
      <c r="D123" s="36">
        <v>0.65</v>
      </c>
      <c r="E123" s="36">
        <v>1.08</v>
      </c>
      <c r="F123" s="37">
        <v>1.0915664421310471</v>
      </c>
      <c r="G123" s="37">
        <f t="shared" si="6"/>
        <v>0.48100912126957013</v>
      </c>
      <c r="H123" s="27">
        <v>0.1</v>
      </c>
      <c r="I123" s="27">
        <v>0.53</v>
      </c>
      <c r="J123" s="27">
        <v>0.2019386106623586</v>
      </c>
      <c r="K123" s="27">
        <v>1.952410006101281</v>
      </c>
      <c r="L123" s="27">
        <v>0.05676442762535477</v>
      </c>
      <c r="M123" s="27">
        <v>0.22070995034026117</v>
      </c>
      <c r="N123" s="27">
        <v>0.6341154090044387</v>
      </c>
      <c r="O123" s="27">
        <v>0.21179537308569568</v>
      </c>
      <c r="P123" s="27">
        <v>0.42134831460674155</v>
      </c>
      <c r="Q123" s="53">
        <f t="shared" si="9"/>
        <v>1.545877659574468</v>
      </c>
      <c r="R123" s="81">
        <f t="shared" si="8"/>
        <v>16</v>
      </c>
      <c r="S123" s="81">
        <f>SUM(U123:IV123)</f>
        <v>93</v>
      </c>
      <c r="T123" s="87">
        <f t="shared" si="7"/>
        <v>3.2138219239882515</v>
      </c>
      <c r="U123" s="20"/>
      <c r="V123" s="20">
        <v>2</v>
      </c>
      <c r="W123" s="20">
        <v>6</v>
      </c>
      <c r="X123" s="21"/>
      <c r="Y123" s="21"/>
      <c r="Z123" s="21"/>
      <c r="AA123" s="21"/>
      <c r="AC123">
        <v>5</v>
      </c>
      <c r="AD123">
        <v>2</v>
      </c>
      <c r="AF123">
        <v>3</v>
      </c>
      <c r="AG123">
        <v>4</v>
      </c>
      <c r="AM123">
        <v>4</v>
      </c>
      <c r="AN123">
        <v>2</v>
      </c>
      <c r="AO123">
        <v>7</v>
      </c>
      <c r="AP123">
        <v>41</v>
      </c>
      <c r="AQ123">
        <v>4</v>
      </c>
      <c r="AS123">
        <v>1</v>
      </c>
      <c r="AT123">
        <v>8</v>
      </c>
      <c r="AU123">
        <v>2</v>
      </c>
      <c r="CA123">
        <v>1</v>
      </c>
      <c r="CB123">
        <v>1</v>
      </c>
    </row>
    <row r="124" spans="1:86" ht="12.75">
      <c r="A124" s="1" t="s">
        <v>61</v>
      </c>
      <c r="B124" s="36">
        <v>1.78</v>
      </c>
      <c r="C124" s="36">
        <v>1.25</v>
      </c>
      <c r="D124" s="36">
        <v>1.32</v>
      </c>
      <c r="E124" s="36">
        <v>2.57</v>
      </c>
      <c r="F124" s="37">
        <v>1.7375460298020005</v>
      </c>
      <c r="G124" s="37">
        <f t="shared" si="6"/>
        <v>0.30827713964237824</v>
      </c>
      <c r="H124" s="27">
        <v>0.23</v>
      </c>
      <c r="I124" s="27">
        <v>0.71</v>
      </c>
      <c r="J124" s="27">
        <v>0.02019386106623586</v>
      </c>
      <c r="K124" s="27">
        <v>0.5897905226764286</v>
      </c>
      <c r="L124" s="27">
        <v>0.20813623462630082</v>
      </c>
      <c r="M124" s="27">
        <v>0.14713996689350745</v>
      </c>
      <c r="N124" s="27">
        <v>0.2536461636017755</v>
      </c>
      <c r="O124" s="27">
        <v>0.21179537308569568</v>
      </c>
      <c r="P124" s="27">
        <v>0.40379213483146065</v>
      </c>
      <c r="Q124" s="53">
        <f t="shared" si="9"/>
        <v>0.5152925531914894</v>
      </c>
      <c r="R124" s="81">
        <f t="shared" si="8"/>
        <v>14</v>
      </c>
      <c r="S124" s="81">
        <f>SUM(U124:IV124)</f>
        <v>31</v>
      </c>
      <c r="T124" s="87">
        <f t="shared" si="7"/>
        <v>1.6715237263108857</v>
      </c>
      <c r="U124" s="20"/>
      <c r="V124" s="20"/>
      <c r="W124" s="20"/>
      <c r="X124" s="20">
        <v>1</v>
      </c>
      <c r="Y124" s="20"/>
      <c r="Z124" s="20"/>
      <c r="AA124" s="20"/>
      <c r="AG124">
        <v>2</v>
      </c>
      <c r="AH124">
        <v>2</v>
      </c>
      <c r="AS124">
        <v>2</v>
      </c>
      <c r="AU124">
        <v>3</v>
      </c>
      <c r="AW124">
        <v>1</v>
      </c>
      <c r="AX124">
        <v>5</v>
      </c>
      <c r="BA124">
        <v>1</v>
      </c>
      <c r="BJ124">
        <v>1</v>
      </c>
      <c r="BS124">
        <v>1</v>
      </c>
      <c r="CB124">
        <v>3</v>
      </c>
      <c r="CD124">
        <v>7</v>
      </c>
      <c r="CF124">
        <v>1</v>
      </c>
      <c r="CH124">
        <v>1</v>
      </c>
    </row>
    <row r="125" spans="1:27" ht="12.75">
      <c r="A125" s="105" t="s">
        <v>312</v>
      </c>
      <c r="B125" s="36"/>
      <c r="C125" s="36"/>
      <c r="D125" s="36"/>
      <c r="E125" s="36"/>
      <c r="F125" s="37"/>
      <c r="G125" s="37">
        <f t="shared" si="6"/>
        <v>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53">
        <f>S125*10/$Q$4</f>
        <v>0.016622340425531915</v>
      </c>
      <c r="R125" s="81">
        <f>COUNT(U125:CH125)</f>
        <v>1</v>
      </c>
      <c r="S125" s="81">
        <f>SUM(U125:IV125)</f>
        <v>1</v>
      </c>
      <c r="T125" s="87">
        <f>IF(COUNT(H125:P125)=0,"",IF(SUM(H125:P125)/COUNT($H$4:$P$4)&lt;0.1,"",IF(Q125&lt;0.1,"",Q125/(SUM(H125:P125)/COUNT($H$4:$P$4)))))</f>
      </c>
      <c r="U125" s="20"/>
      <c r="V125" s="20">
        <v>1</v>
      </c>
      <c r="W125" s="20"/>
      <c r="X125" s="20"/>
      <c r="Y125" s="20"/>
      <c r="Z125" s="20"/>
      <c r="AA125" s="20"/>
    </row>
    <row r="126" spans="1:68" ht="12.75">
      <c r="A126" s="1" t="s">
        <v>62</v>
      </c>
      <c r="B126" s="36"/>
      <c r="C126" s="36">
        <v>0.06</v>
      </c>
      <c r="D126" s="36">
        <v>0.17</v>
      </c>
      <c r="E126" s="36">
        <v>0.09</v>
      </c>
      <c r="F126" s="37">
        <v>0.07512369871402327</v>
      </c>
      <c r="G126" s="37">
        <f t="shared" si="6"/>
        <v>0.228753639970663</v>
      </c>
      <c r="H126" s="27">
        <v>0.3</v>
      </c>
      <c r="I126" s="27"/>
      <c r="J126" s="27">
        <v>0.22213247172859446</v>
      </c>
      <c r="K126" s="27">
        <v>0.24405125076266013</v>
      </c>
      <c r="L126" s="27">
        <v>0.15137180700094605</v>
      </c>
      <c r="M126" s="27">
        <v>0.257494942063638</v>
      </c>
      <c r="N126" s="27">
        <v>0.22194039315155356</v>
      </c>
      <c r="O126" s="27">
        <v>0.5213424568263278</v>
      </c>
      <c r="P126" s="27">
        <v>0.14044943820224717</v>
      </c>
      <c r="Q126" s="53">
        <f t="shared" si="9"/>
        <v>0.4820478723404255</v>
      </c>
      <c r="R126" s="81">
        <f t="shared" si="8"/>
        <v>10</v>
      </c>
      <c r="S126" s="81">
        <f>SUM(U126:IV126)</f>
        <v>29</v>
      </c>
      <c r="T126" s="87">
        <f t="shared" si="7"/>
        <v>2.107279571167684</v>
      </c>
      <c r="U126" s="20"/>
      <c r="V126" s="20">
        <v>1</v>
      </c>
      <c r="W126" s="20">
        <v>5</v>
      </c>
      <c r="X126" s="21"/>
      <c r="Y126" s="21"/>
      <c r="Z126" s="21"/>
      <c r="AA126" s="21">
        <v>1</v>
      </c>
      <c r="AO126">
        <v>1</v>
      </c>
      <c r="AQ126">
        <v>11</v>
      </c>
      <c r="AT126">
        <v>1</v>
      </c>
      <c r="AY126">
        <v>5</v>
      </c>
      <c r="AZ126">
        <v>1</v>
      </c>
      <c r="BB126">
        <v>1</v>
      </c>
      <c r="BP126">
        <v>2</v>
      </c>
    </row>
    <row r="127" spans="1:85" ht="12.75">
      <c r="A127" s="1" t="s">
        <v>63</v>
      </c>
      <c r="B127" s="36">
        <v>5.43</v>
      </c>
      <c r="C127" s="36">
        <v>8.82</v>
      </c>
      <c r="D127" s="37">
        <v>9.37</v>
      </c>
      <c r="E127" s="36">
        <v>11.53</v>
      </c>
      <c r="F127" s="37">
        <v>8.355452337211677</v>
      </c>
      <c r="G127" s="37">
        <f t="shared" si="6"/>
        <v>7.374900440139983</v>
      </c>
      <c r="H127" s="27">
        <v>9.41</v>
      </c>
      <c r="I127" s="27">
        <v>11.51</v>
      </c>
      <c r="J127" s="27">
        <v>5.876413570274635</v>
      </c>
      <c r="K127" s="27">
        <v>5.511490746390074</v>
      </c>
      <c r="L127" s="27">
        <v>3.2923368022705763</v>
      </c>
      <c r="M127" s="27">
        <v>9.527312856354607</v>
      </c>
      <c r="N127" s="27">
        <v>8.322764743183258</v>
      </c>
      <c r="O127" s="27">
        <v>8.113391984359726</v>
      </c>
      <c r="P127" s="27">
        <v>4.810393258426966</v>
      </c>
      <c r="Q127" s="53">
        <f t="shared" si="9"/>
        <v>8.128324468085106</v>
      </c>
      <c r="R127" s="81">
        <f t="shared" si="8"/>
        <v>54</v>
      </c>
      <c r="S127" s="81">
        <f>SUM(U127:IV127)</f>
        <v>489</v>
      </c>
      <c r="T127" s="87">
        <f t="shared" si="7"/>
        <v>1.1021605693609637</v>
      </c>
      <c r="U127" s="20">
        <v>4</v>
      </c>
      <c r="V127" s="20">
        <v>6</v>
      </c>
      <c r="W127" s="20">
        <v>3</v>
      </c>
      <c r="X127" s="20">
        <v>12</v>
      </c>
      <c r="Y127" s="20">
        <v>19</v>
      </c>
      <c r="Z127" s="20">
        <v>13</v>
      </c>
      <c r="AA127" s="20"/>
      <c r="AB127" s="20">
        <v>1</v>
      </c>
      <c r="AC127" s="20"/>
      <c r="AD127" s="20"/>
      <c r="AE127" s="20">
        <v>1</v>
      </c>
      <c r="AF127" s="20">
        <v>1</v>
      </c>
      <c r="AG127" s="20">
        <v>5</v>
      </c>
      <c r="AH127">
        <v>38</v>
      </c>
      <c r="AI127" s="20">
        <v>1</v>
      </c>
      <c r="AJ127" s="20">
        <v>30</v>
      </c>
      <c r="AK127" s="20">
        <v>2</v>
      </c>
      <c r="AL127" s="20">
        <v>2</v>
      </c>
      <c r="AM127" s="20">
        <v>22</v>
      </c>
      <c r="AN127" s="20">
        <v>6</v>
      </c>
      <c r="AO127" s="20">
        <v>14</v>
      </c>
      <c r="AP127" s="20">
        <v>30</v>
      </c>
      <c r="AQ127" s="20">
        <v>22</v>
      </c>
      <c r="AR127" s="20"/>
      <c r="AS127" s="20">
        <v>2</v>
      </c>
      <c r="AU127" s="20">
        <v>7</v>
      </c>
      <c r="AV127" s="20">
        <v>3</v>
      </c>
      <c r="AW127" s="20"/>
      <c r="AY127" s="20">
        <v>3</v>
      </c>
      <c r="AZ127" s="20">
        <v>2</v>
      </c>
      <c r="BA127" s="20">
        <v>24</v>
      </c>
      <c r="BB127" s="20">
        <v>26</v>
      </c>
      <c r="BC127" s="20">
        <v>7</v>
      </c>
      <c r="BD127" s="20">
        <v>12</v>
      </c>
      <c r="BE127" s="20">
        <v>2</v>
      </c>
      <c r="BF127">
        <v>8</v>
      </c>
      <c r="BH127" s="20">
        <v>1</v>
      </c>
      <c r="BK127">
        <v>3</v>
      </c>
      <c r="BL127">
        <v>1</v>
      </c>
      <c r="BM127">
        <v>4</v>
      </c>
      <c r="BN127">
        <v>3</v>
      </c>
      <c r="BO127">
        <v>5</v>
      </c>
      <c r="BP127">
        <v>1</v>
      </c>
      <c r="BQ127">
        <v>5</v>
      </c>
      <c r="BR127">
        <v>2</v>
      </c>
      <c r="BS127">
        <v>14</v>
      </c>
      <c r="BT127">
        <v>17</v>
      </c>
      <c r="BU127">
        <v>12</v>
      </c>
      <c r="BV127">
        <v>8</v>
      </c>
      <c r="BW127">
        <v>36</v>
      </c>
      <c r="BX127">
        <v>11</v>
      </c>
      <c r="BY127">
        <v>6</v>
      </c>
      <c r="BZ127">
        <v>6</v>
      </c>
      <c r="CA127">
        <v>14</v>
      </c>
      <c r="CB127">
        <v>2</v>
      </c>
      <c r="CC127">
        <v>1</v>
      </c>
      <c r="CE127">
        <v>7</v>
      </c>
      <c r="CF127">
        <v>1</v>
      </c>
      <c r="CG127">
        <v>1</v>
      </c>
    </row>
    <row r="128" spans="1:33" ht="12.75">
      <c r="A128" s="1" t="s">
        <v>169</v>
      </c>
      <c r="B128" s="36"/>
      <c r="C128" s="74" t="s">
        <v>192</v>
      </c>
      <c r="D128" s="54"/>
      <c r="E128" s="36">
        <v>0.01</v>
      </c>
      <c r="F128" s="73" t="s">
        <v>192</v>
      </c>
      <c r="G128" s="37">
        <f t="shared" si="6"/>
        <v>0.0020436106512987146</v>
      </c>
      <c r="H128" s="27"/>
      <c r="I128" s="27"/>
      <c r="J128" s="27"/>
      <c r="K128" s="27"/>
      <c r="L128" s="27"/>
      <c r="M128" s="27">
        <v>0.01839249586168843</v>
      </c>
      <c r="N128" s="27"/>
      <c r="O128" s="27"/>
      <c r="P128" s="27"/>
      <c r="Q128" s="53">
        <f>S128*10/$Q$4</f>
        <v>0</v>
      </c>
      <c r="R128" s="81">
        <f t="shared" si="8"/>
        <v>0</v>
      </c>
      <c r="S128" s="81">
        <f>SUM(U128:IV128)</f>
        <v>0</v>
      </c>
      <c r="T128" s="87">
        <f t="shared" si="7"/>
      </c>
      <c r="U128" s="20"/>
      <c r="V128" s="20"/>
      <c r="W128" s="20"/>
      <c r="X128" s="20"/>
      <c r="Y128" s="20"/>
      <c r="Z128" s="20"/>
      <c r="AA128" s="20"/>
      <c r="AG128" s="20"/>
    </row>
    <row r="129" spans="1:27" ht="12.75">
      <c r="A129" s="1" t="s">
        <v>81</v>
      </c>
      <c r="B129" s="36"/>
      <c r="C129" s="74" t="s">
        <v>192</v>
      </c>
      <c r="D129" s="74" t="s">
        <v>192</v>
      </c>
      <c r="E129" s="36">
        <v>0.04</v>
      </c>
      <c r="F129" s="73" t="s">
        <v>192</v>
      </c>
      <c r="G129" s="37">
        <f t="shared" si="6"/>
        <v>0.06533904703045681</v>
      </c>
      <c r="H129" s="27"/>
      <c r="I129" s="27"/>
      <c r="J129" s="27">
        <v>0.04038772213247172</v>
      </c>
      <c r="K129" s="27"/>
      <c r="L129" s="27">
        <v>0.018921475875118256</v>
      </c>
      <c r="M129" s="27">
        <v>0.4965973882655876</v>
      </c>
      <c r="N129" s="27">
        <v>0.01585288522511097</v>
      </c>
      <c r="O129" s="27">
        <v>0.016291951775822745</v>
      </c>
      <c r="P129" s="27"/>
      <c r="Q129" s="53">
        <f t="shared" si="9"/>
        <v>0</v>
      </c>
      <c r="R129" s="81">
        <f t="shared" si="8"/>
        <v>0</v>
      </c>
      <c r="S129" s="81">
        <f>SUM(U129:IV129)</f>
        <v>0</v>
      </c>
      <c r="T129" s="87">
        <f t="shared" si="7"/>
      </c>
      <c r="U129" s="20"/>
      <c r="V129" s="20"/>
      <c r="W129" s="20"/>
      <c r="X129" s="71"/>
      <c r="Y129" s="71"/>
      <c r="Z129" s="21"/>
      <c r="AA129" s="21"/>
    </row>
    <row r="130" spans="1:51" ht="12.75">
      <c r="A130" s="1" t="s">
        <v>87</v>
      </c>
      <c r="B130" s="36">
        <v>0.13</v>
      </c>
      <c r="C130" s="36">
        <v>0.21</v>
      </c>
      <c r="D130" s="36">
        <v>0.02</v>
      </c>
      <c r="E130" s="36">
        <v>0.28</v>
      </c>
      <c r="F130" s="37">
        <v>0.008041232904674423</v>
      </c>
      <c r="G130" s="37">
        <f t="shared" si="6"/>
        <v>0.02378648881801794</v>
      </c>
      <c r="H130" s="27"/>
      <c r="I130" s="27">
        <v>0.12</v>
      </c>
      <c r="J130" s="27"/>
      <c r="K130" s="27"/>
      <c r="L130" s="27">
        <v>0.07568590350047302</v>
      </c>
      <c r="M130" s="27">
        <v>0.01839249586168843</v>
      </c>
      <c r="N130" s="27"/>
      <c r="O130" s="27"/>
      <c r="P130" s="27"/>
      <c r="Q130" s="53">
        <f t="shared" si="9"/>
        <v>0.016622340425531915</v>
      </c>
      <c r="R130" s="81">
        <f t="shared" si="8"/>
        <v>1</v>
      </c>
      <c r="S130" s="81">
        <f>SUM(U130:IV130)</f>
        <v>1</v>
      </c>
      <c r="T130" s="87">
        <f t="shared" si="7"/>
      </c>
      <c r="U130" s="20"/>
      <c r="V130" s="20"/>
      <c r="W130" s="20"/>
      <c r="X130" s="21"/>
      <c r="Y130" s="21"/>
      <c r="Z130" s="21"/>
      <c r="AA130" s="21"/>
      <c r="AY130">
        <v>1</v>
      </c>
    </row>
    <row r="131" spans="1:27" ht="12.75">
      <c r="A131" s="1" t="s">
        <v>237</v>
      </c>
      <c r="B131" s="36"/>
      <c r="C131" s="36"/>
      <c r="D131" s="36"/>
      <c r="E131" s="36"/>
      <c r="F131" s="37"/>
      <c r="G131" s="37">
        <f t="shared" si="6"/>
        <v>0.0020436106512987146</v>
      </c>
      <c r="H131" s="27"/>
      <c r="I131" s="27"/>
      <c r="J131" s="27"/>
      <c r="K131" s="27"/>
      <c r="L131" s="27"/>
      <c r="M131" s="27">
        <v>0.01839249586168843</v>
      </c>
      <c r="N131" s="27"/>
      <c r="O131" s="27"/>
      <c r="P131" s="27"/>
      <c r="Q131" s="53">
        <f>S131*10/$Q$4</f>
        <v>0</v>
      </c>
      <c r="R131" s="81">
        <f>COUNT(U131:CH131)</f>
        <v>0</v>
      </c>
      <c r="S131" s="81">
        <f>SUM(U131:IV131)</f>
        <v>0</v>
      </c>
      <c r="T131" s="87">
        <f t="shared" si="7"/>
      </c>
      <c r="U131" s="20"/>
      <c r="V131" s="20"/>
      <c r="W131" s="20"/>
      <c r="X131" s="21"/>
      <c r="Y131" s="21"/>
      <c r="Z131" s="21"/>
      <c r="AA131" s="21"/>
    </row>
    <row r="132" spans="1:86" ht="12.75">
      <c r="A132" s="1" t="s">
        <v>64</v>
      </c>
      <c r="B132" s="36">
        <v>71.14</v>
      </c>
      <c r="C132" s="36">
        <v>68.17</v>
      </c>
      <c r="D132" s="36">
        <v>59.32</v>
      </c>
      <c r="E132" s="36">
        <v>35.38</v>
      </c>
      <c r="F132" s="37">
        <v>39.59990651153297</v>
      </c>
      <c r="G132" s="37">
        <f t="shared" si="6"/>
        <v>40.30480240756977</v>
      </c>
      <c r="H132" s="27">
        <v>41.56</v>
      </c>
      <c r="I132" s="27">
        <v>36.57</v>
      </c>
      <c r="J132" s="27">
        <v>36.83360258481421</v>
      </c>
      <c r="K132" s="27">
        <v>50.47793369941021</v>
      </c>
      <c r="L132" s="27">
        <v>34.09649952696309</v>
      </c>
      <c r="M132" s="27">
        <v>37.00570167371712</v>
      </c>
      <c r="N132" s="27">
        <v>42.295497780596065</v>
      </c>
      <c r="O132" s="27">
        <v>45.210166177908114</v>
      </c>
      <c r="P132" s="27">
        <v>38.6938202247191</v>
      </c>
      <c r="Q132" s="53">
        <f t="shared" si="9"/>
        <v>40.10970744680851</v>
      </c>
      <c r="R132" s="81">
        <f t="shared" si="8"/>
        <v>61</v>
      </c>
      <c r="S132" s="81">
        <f>SUM(U132:IV132)</f>
        <v>2413</v>
      </c>
      <c r="T132" s="87">
        <f t="shared" si="7"/>
        <v>0.9951595108000177</v>
      </c>
      <c r="U132" s="20">
        <v>30</v>
      </c>
      <c r="V132" s="20">
        <v>30</v>
      </c>
      <c r="W132" s="20">
        <v>6</v>
      </c>
      <c r="X132" s="20">
        <v>61</v>
      </c>
      <c r="Y132" s="20">
        <v>11</v>
      </c>
      <c r="Z132" s="20">
        <v>4</v>
      </c>
      <c r="AA132" s="20"/>
      <c r="AB132" s="20">
        <v>52</v>
      </c>
      <c r="AC132" s="20"/>
      <c r="AD132" s="20">
        <v>1</v>
      </c>
      <c r="AE132" s="20">
        <v>57</v>
      </c>
      <c r="AF132" s="20">
        <v>8</v>
      </c>
      <c r="AG132" s="20">
        <v>46</v>
      </c>
      <c r="AH132" s="20">
        <v>12</v>
      </c>
      <c r="AI132" s="20">
        <v>19</v>
      </c>
      <c r="AJ132" s="20">
        <v>389</v>
      </c>
      <c r="AK132" s="20">
        <v>40</v>
      </c>
      <c r="AL132" s="20">
        <v>35</v>
      </c>
      <c r="AM132" s="20">
        <v>13</v>
      </c>
      <c r="AN132" s="20">
        <v>58</v>
      </c>
      <c r="AO132" s="20">
        <v>38</v>
      </c>
      <c r="AP132" s="20">
        <v>191</v>
      </c>
      <c r="AQ132" s="20">
        <v>19</v>
      </c>
      <c r="AR132" s="20">
        <v>86</v>
      </c>
      <c r="AS132" s="20">
        <v>17</v>
      </c>
      <c r="AT132">
        <v>8</v>
      </c>
      <c r="AU132" s="20">
        <v>65</v>
      </c>
      <c r="AV132" s="20">
        <v>17</v>
      </c>
      <c r="AW132" s="20">
        <v>26</v>
      </c>
      <c r="AX132" s="20">
        <v>153</v>
      </c>
      <c r="AY132" s="20"/>
      <c r="AZ132" s="20">
        <v>27</v>
      </c>
      <c r="BA132" s="20">
        <v>12</v>
      </c>
      <c r="BB132" s="20">
        <v>18</v>
      </c>
      <c r="BC132" s="20">
        <v>9</v>
      </c>
      <c r="BD132" s="20">
        <v>9</v>
      </c>
      <c r="BE132" s="20">
        <v>95</v>
      </c>
      <c r="BF132">
        <v>110</v>
      </c>
      <c r="BG132" s="20">
        <v>7</v>
      </c>
      <c r="BH132" s="20">
        <v>8</v>
      </c>
      <c r="BI132" s="20">
        <v>6</v>
      </c>
      <c r="BJ132" s="20">
        <v>3</v>
      </c>
      <c r="BK132">
        <v>76</v>
      </c>
      <c r="BL132" s="20">
        <v>3</v>
      </c>
      <c r="BM132">
        <v>23</v>
      </c>
      <c r="BN132" s="20">
        <v>27</v>
      </c>
      <c r="BP132">
        <v>5</v>
      </c>
      <c r="BQ132">
        <v>4</v>
      </c>
      <c r="BR132">
        <v>85</v>
      </c>
      <c r="BS132">
        <v>115</v>
      </c>
      <c r="BT132">
        <v>24</v>
      </c>
      <c r="BV132">
        <v>146</v>
      </c>
      <c r="BW132">
        <v>2</v>
      </c>
      <c r="BX132">
        <v>3</v>
      </c>
      <c r="BY132">
        <v>8</v>
      </c>
      <c r="BZ132">
        <v>2</v>
      </c>
      <c r="CA132">
        <v>1</v>
      </c>
      <c r="CB132">
        <v>3</v>
      </c>
      <c r="CC132">
        <v>24</v>
      </c>
      <c r="CD132">
        <v>6</v>
      </c>
      <c r="CE132">
        <v>13</v>
      </c>
      <c r="CF132">
        <v>14</v>
      </c>
      <c r="CG132">
        <v>3</v>
      </c>
      <c r="CH132">
        <v>30</v>
      </c>
    </row>
    <row r="133" spans="1:54" ht="12.75">
      <c r="A133" s="52" t="s">
        <v>269</v>
      </c>
      <c r="B133" s="42"/>
      <c r="C133" s="42"/>
      <c r="D133" s="42"/>
      <c r="E133" s="42"/>
      <c r="F133" s="43"/>
      <c r="G133" s="37">
        <f t="shared" si="6"/>
        <v>0.001810216863980305</v>
      </c>
      <c r="H133" s="27"/>
      <c r="I133" s="27"/>
      <c r="J133" s="27"/>
      <c r="K133" s="27"/>
      <c r="L133" s="27"/>
      <c r="M133" s="27"/>
      <c r="N133" s="27"/>
      <c r="O133" s="27">
        <v>0.016291951775822745</v>
      </c>
      <c r="P133" s="27"/>
      <c r="Q133" s="53">
        <f>S133*10/$Q$4</f>
        <v>0</v>
      </c>
      <c r="R133" s="81">
        <f>COUNT(U133:CH133)</f>
        <v>0</v>
      </c>
      <c r="S133" s="81">
        <f>SUM(U133:IV133)</f>
        <v>0</v>
      </c>
      <c r="T133" s="87">
        <f t="shared" si="7"/>
      </c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K133" s="20"/>
      <c r="AL133" s="20"/>
      <c r="AM133" s="20"/>
      <c r="AN133" s="20"/>
      <c r="AO133" s="20"/>
      <c r="AP133" s="20"/>
      <c r="AQ133" s="20"/>
      <c r="AR133" s="20"/>
      <c r="AS133" s="20"/>
      <c r="AU133" s="20"/>
      <c r="AV133" s="20"/>
      <c r="AW133" s="20"/>
      <c r="AX133" s="20"/>
      <c r="AY133" s="20"/>
      <c r="AZ133" s="20"/>
      <c r="BA133" s="20"/>
      <c r="BB133" s="20"/>
    </row>
    <row r="134" spans="1:45" ht="12.75">
      <c r="A134" s="1" t="s">
        <v>221</v>
      </c>
      <c r="B134" s="42"/>
      <c r="C134" s="42"/>
      <c r="D134" s="42"/>
      <c r="E134" s="42"/>
      <c r="F134" s="43"/>
      <c r="G134" s="37">
        <f>(H134+I134+J134+K134+L134+M134+N134+O134+P134)/9</f>
        <v>0.0022597338033579642</v>
      </c>
      <c r="H134" s="27"/>
      <c r="I134" s="27"/>
      <c r="J134" s="27"/>
      <c r="K134" s="27">
        <v>0.020337604230221677</v>
      </c>
      <c r="L134" s="27"/>
      <c r="M134" s="27"/>
      <c r="N134" s="27"/>
      <c r="O134" s="27"/>
      <c r="P134" s="27"/>
      <c r="Q134" s="53">
        <f>S134*10/$Q$4</f>
        <v>0</v>
      </c>
      <c r="R134" s="81">
        <f>COUNT(U134:CH134)</f>
        <v>0</v>
      </c>
      <c r="S134" s="81">
        <f>SUM(U134:IV134)</f>
        <v>0</v>
      </c>
      <c r="T134" s="87">
        <f t="shared" si="7"/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M134" s="20"/>
      <c r="AN134" s="20"/>
      <c r="AO134" s="20"/>
      <c r="AP134" s="20"/>
      <c r="AQ134" s="20"/>
      <c r="AR134" s="20"/>
      <c r="AS134" s="20"/>
    </row>
    <row r="135" spans="1:40" ht="13.5" thickBot="1">
      <c r="A135" s="1" t="s">
        <v>84</v>
      </c>
      <c r="B135" s="42"/>
      <c r="C135" s="72" t="s">
        <v>192</v>
      </c>
      <c r="D135" s="43">
        <v>0.07</v>
      </c>
      <c r="E135" s="42">
        <v>0.35</v>
      </c>
      <c r="F135" s="43">
        <v>0.1742061645233721</v>
      </c>
      <c r="G135" s="37">
        <f>(H135+I135+J135+K135+L135+M135+N135+O135+P135)/9</f>
        <v>0.014593177765796427</v>
      </c>
      <c r="H135" s="27"/>
      <c r="I135" s="27"/>
      <c r="J135" s="27"/>
      <c r="K135" s="27">
        <v>0.06101281269066503</v>
      </c>
      <c r="L135" s="27">
        <v>0.018921475875118256</v>
      </c>
      <c r="M135" s="27"/>
      <c r="N135" s="27"/>
      <c r="O135" s="27">
        <v>0.016291951775822745</v>
      </c>
      <c r="P135" s="27">
        <v>0.03511235955056179</v>
      </c>
      <c r="Q135" s="53">
        <f t="shared" si="9"/>
        <v>0.03324468085106383</v>
      </c>
      <c r="R135" s="82">
        <f t="shared" si="8"/>
        <v>2</v>
      </c>
      <c r="S135" s="82">
        <f>SUM(U135:IV135)</f>
        <v>2</v>
      </c>
      <c r="T135" s="87">
        <f>IF(COUNT(H135:P135)=0,"",IF(SUM(H135:P135)/COUNT($H$4:$P$4)&lt;0.1,"",IF(Q135&lt;0.1,"",Q135/(SUM(H135:P135)/COUNT($H$4:$P$4)))))</f>
      </c>
      <c r="U135" s="20"/>
      <c r="V135" s="20"/>
      <c r="W135" s="20"/>
      <c r="AG135">
        <v>1</v>
      </c>
      <c r="AN135">
        <v>1</v>
      </c>
    </row>
    <row r="136" spans="1:23" ht="13.5" thickBot="1">
      <c r="A136" s="1" t="s">
        <v>115</v>
      </c>
      <c r="B136" s="44">
        <f>SUM(B5:B135)</f>
        <v>356.23999999999995</v>
      </c>
      <c r="C136" s="44">
        <f aca="true" t="shared" si="10" ref="C136:Q136">SUM(C5:C135)</f>
        <v>322.36000000000007</v>
      </c>
      <c r="D136" s="44">
        <f t="shared" si="10"/>
        <v>350.39</v>
      </c>
      <c r="E136" s="44">
        <f t="shared" si="10"/>
        <v>346.9599999999999</v>
      </c>
      <c r="F136" s="44">
        <f t="shared" si="10"/>
        <v>422.3323324720295</v>
      </c>
      <c r="G136" s="44">
        <f t="shared" si="10"/>
        <v>510.8866601435159</v>
      </c>
      <c r="H136" s="44">
        <f t="shared" si="10"/>
        <v>371.0658555729985</v>
      </c>
      <c r="I136" s="44">
        <f t="shared" si="10"/>
        <v>425.04999999999984</v>
      </c>
      <c r="J136" s="44">
        <f t="shared" si="10"/>
        <v>453.83683360258453</v>
      </c>
      <c r="K136" s="44">
        <f t="shared" si="10"/>
        <v>472.6052471018913</v>
      </c>
      <c r="L136" s="44">
        <f t="shared" si="10"/>
        <v>616.2535477767262</v>
      </c>
      <c r="M136" s="44">
        <v>640.0404634908957</v>
      </c>
      <c r="N136" s="44">
        <v>515.8211794546609</v>
      </c>
      <c r="O136" s="44">
        <v>606.0280221570544</v>
      </c>
      <c r="P136" s="44">
        <v>497.2787921348315</v>
      </c>
      <c r="Q136" s="44">
        <f t="shared" si="10"/>
        <v>580.0199468085107</v>
      </c>
      <c r="R136" s="28"/>
      <c r="S136" s="108">
        <f>SUM(S5:S135)</f>
        <v>34894</v>
      </c>
      <c r="T136" s="87">
        <f>IF(COUNT(H136:O136)=0,"",IF(SUM(H136:O136)/COUNT($H$4:$O$4)&lt;0.1,"",IF(Q136&lt;0.1,"",Q136/(SUM(H136:O136)/COUNT($H$4:$O$4)))))</f>
        <v>1.1315527285918405</v>
      </c>
      <c r="U136" s="48"/>
      <c r="V136" s="65"/>
      <c r="W136" s="65"/>
    </row>
    <row r="137" spans="1:23" ht="12.75">
      <c r="A137" s="1" t="s">
        <v>148</v>
      </c>
      <c r="B137" s="1">
        <f aca="true" t="shared" si="11" ref="B137:Q137">COUNTIF(B5:B135,"&gt;0")</f>
        <v>56</v>
      </c>
      <c r="C137" s="1">
        <f t="shared" si="11"/>
        <v>76</v>
      </c>
      <c r="D137" s="1">
        <f t="shared" si="11"/>
        <v>79</v>
      </c>
      <c r="E137" s="1">
        <f t="shared" si="11"/>
        <v>95</v>
      </c>
      <c r="F137" s="1">
        <f t="shared" si="11"/>
        <v>89</v>
      </c>
      <c r="G137" s="1">
        <f>COUNTIF(G5:G135,"&gt;0")</f>
        <v>124</v>
      </c>
      <c r="H137" s="1">
        <f t="shared" si="11"/>
        <v>65</v>
      </c>
      <c r="I137" s="1">
        <f t="shared" si="11"/>
        <v>66</v>
      </c>
      <c r="J137" s="1">
        <f>COUNTIF(J5:J135,"&gt;0")</f>
        <v>78</v>
      </c>
      <c r="K137" s="1">
        <f>COUNTIF(K5:K135,"&gt;0")</f>
        <v>76</v>
      </c>
      <c r="L137" s="1">
        <f>COUNTIF(L5:L135,"&gt;0")</f>
        <v>89</v>
      </c>
      <c r="M137" s="1">
        <v>90</v>
      </c>
      <c r="N137" s="1">
        <v>89</v>
      </c>
      <c r="O137" s="1">
        <v>89</v>
      </c>
      <c r="P137" s="1">
        <v>87</v>
      </c>
      <c r="Q137" s="1">
        <f t="shared" si="11"/>
        <v>86</v>
      </c>
      <c r="R137" s="48"/>
      <c r="S137" s="48"/>
      <c r="T137" s="87">
        <f>IF(COUNT(H137:O137)=0,"",IF(SUM(H137:O137)/COUNT($H$4:$O$4)&lt;0.1,"",IF(Q137&lt;0.1,"",Q137/(SUM(H137:O137)/COUNT($H$4:$O$4)))))</f>
        <v>1.071651090342679</v>
      </c>
      <c r="U137" s="48"/>
      <c r="V137" s="65"/>
      <c r="W137" s="65"/>
    </row>
    <row r="138" spans="1:23" ht="13.5" thickBot="1">
      <c r="A138" s="1" t="s">
        <v>148</v>
      </c>
      <c r="B138" s="2">
        <f>COUNTA(B5:B135)</f>
        <v>57</v>
      </c>
      <c r="C138" s="2">
        <f>COUNTA(C5:C135)</f>
        <v>91</v>
      </c>
      <c r="D138" s="2">
        <f>COUNTA(D5:D135)</f>
        <v>93</v>
      </c>
      <c r="E138" s="2">
        <f>COUNTA(E5:E135)</f>
        <v>102</v>
      </c>
      <c r="F138" s="2">
        <f>COUNTA(F5:F135)</f>
        <v>104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8"/>
      <c r="S138" s="48"/>
      <c r="T138" s="88"/>
      <c r="U138" s="48"/>
      <c r="V138" s="65"/>
      <c r="W138" s="65"/>
    </row>
    <row r="139" spans="18:86" ht="13.5" thickBot="1">
      <c r="R139" s="1" t="s">
        <v>150</v>
      </c>
      <c r="U139" s="38">
        <f aca="true" t="shared" si="12" ref="U139:AN139">SUM(U5:U135)</f>
        <v>450</v>
      </c>
      <c r="V139" s="38">
        <f t="shared" si="12"/>
        <v>444</v>
      </c>
      <c r="W139" s="38">
        <f t="shared" si="12"/>
        <v>1091</v>
      </c>
      <c r="X139" s="38">
        <f t="shared" si="12"/>
        <v>312</v>
      </c>
      <c r="Y139" s="38">
        <f t="shared" si="12"/>
        <v>409</v>
      </c>
      <c r="Z139" s="38">
        <f t="shared" si="12"/>
        <v>282</v>
      </c>
      <c r="AA139" s="38">
        <f t="shared" si="12"/>
        <v>790</v>
      </c>
      <c r="AB139" s="38">
        <f t="shared" si="12"/>
        <v>274</v>
      </c>
      <c r="AC139" s="38">
        <f t="shared" si="12"/>
        <v>395</v>
      </c>
      <c r="AD139" s="38">
        <f t="shared" si="12"/>
        <v>279</v>
      </c>
      <c r="AE139" s="38">
        <f>SUM(AE5:AE135)</f>
        <v>192</v>
      </c>
      <c r="AF139" s="38">
        <f>SUM(AF5:AF135)</f>
        <v>142</v>
      </c>
      <c r="AG139" s="38">
        <f t="shared" si="12"/>
        <v>470</v>
      </c>
      <c r="AH139" s="38">
        <f t="shared" si="12"/>
        <v>802</v>
      </c>
      <c r="AI139" s="38">
        <f t="shared" si="12"/>
        <v>242</v>
      </c>
      <c r="AJ139" s="38">
        <f t="shared" si="12"/>
        <v>1737</v>
      </c>
      <c r="AK139" s="38">
        <f t="shared" si="12"/>
        <v>242</v>
      </c>
      <c r="AL139" s="38">
        <f t="shared" si="12"/>
        <v>114</v>
      </c>
      <c r="AM139" s="38">
        <f t="shared" si="12"/>
        <v>385</v>
      </c>
      <c r="AN139" s="38">
        <f t="shared" si="12"/>
        <v>464</v>
      </c>
      <c r="AO139" s="38">
        <f aca="true" t="shared" si="13" ref="AO139:AU139">SUM(AO5:AO135)</f>
        <v>1188</v>
      </c>
      <c r="AP139" s="38">
        <f t="shared" si="13"/>
        <v>654</v>
      </c>
      <c r="AQ139" s="38">
        <f>SUM(AQ5:AQ135)</f>
        <v>479</v>
      </c>
      <c r="AR139" s="38">
        <f>SUM(AR5:AR135)</f>
        <v>470</v>
      </c>
      <c r="AS139" s="38">
        <f t="shared" si="13"/>
        <v>893</v>
      </c>
      <c r="AT139" s="38">
        <f t="shared" si="13"/>
        <v>122</v>
      </c>
      <c r="AU139" s="38">
        <f t="shared" si="13"/>
        <v>382</v>
      </c>
      <c r="AV139" s="38">
        <f aca="true" t="shared" si="14" ref="AV139:CH139">SUM(AV5:AV135)</f>
        <v>230</v>
      </c>
      <c r="AW139" s="38">
        <f t="shared" si="14"/>
        <v>241</v>
      </c>
      <c r="AX139" s="38">
        <f t="shared" si="14"/>
        <v>324</v>
      </c>
      <c r="AY139" s="38">
        <f t="shared" si="14"/>
        <v>333</v>
      </c>
      <c r="AZ139" s="38">
        <f t="shared" si="14"/>
        <v>391</v>
      </c>
      <c r="BA139" s="38">
        <f t="shared" si="14"/>
        <v>214</v>
      </c>
      <c r="BB139" s="38">
        <f t="shared" si="14"/>
        <v>881</v>
      </c>
      <c r="BC139" s="38">
        <f t="shared" si="14"/>
        <v>868</v>
      </c>
      <c r="BD139" s="38">
        <f t="shared" si="14"/>
        <v>805</v>
      </c>
      <c r="BE139" s="38">
        <f t="shared" si="14"/>
        <v>646</v>
      </c>
      <c r="BF139" s="38">
        <f t="shared" si="14"/>
        <v>407</v>
      </c>
      <c r="BG139" s="38">
        <f t="shared" si="14"/>
        <v>155</v>
      </c>
      <c r="BH139" s="38">
        <f t="shared" si="14"/>
        <v>415</v>
      </c>
      <c r="BI139" s="38">
        <f t="shared" si="14"/>
        <v>132</v>
      </c>
      <c r="BJ139" s="38">
        <f>SUM(BJ5:BJ135)</f>
        <v>372</v>
      </c>
      <c r="BK139" s="38">
        <f t="shared" si="14"/>
        <v>191</v>
      </c>
      <c r="BL139" s="38">
        <f>SUM(BL5:BL135)</f>
        <v>598</v>
      </c>
      <c r="BM139" s="38">
        <f t="shared" si="14"/>
        <v>428</v>
      </c>
      <c r="BN139" s="38">
        <f>SUM(BN5:BN135)</f>
        <v>213</v>
      </c>
      <c r="BO139" s="38">
        <f t="shared" si="14"/>
        <v>422</v>
      </c>
      <c r="BP139" s="38">
        <f t="shared" si="14"/>
        <v>258</v>
      </c>
      <c r="BQ139" s="38">
        <f>SUM(BQ5:BQ135)</f>
        <v>330</v>
      </c>
      <c r="BR139" s="38">
        <f t="shared" si="14"/>
        <v>1021</v>
      </c>
      <c r="BS139" s="38">
        <f t="shared" si="14"/>
        <v>1413</v>
      </c>
      <c r="BT139" s="38">
        <f t="shared" si="14"/>
        <v>357</v>
      </c>
      <c r="BU139" s="38">
        <f t="shared" si="14"/>
        <v>987</v>
      </c>
      <c r="BV139" s="38">
        <f>SUM(BV5:BV135)</f>
        <v>2246</v>
      </c>
      <c r="BW139" s="38">
        <f t="shared" si="14"/>
        <v>620</v>
      </c>
      <c r="BX139" s="38">
        <f>SUM(BX5:BX135)</f>
        <v>1251</v>
      </c>
      <c r="BY139" s="38">
        <f t="shared" si="14"/>
        <v>282</v>
      </c>
      <c r="BZ139" s="38">
        <f t="shared" si="14"/>
        <v>797</v>
      </c>
      <c r="CA139" s="38">
        <f t="shared" si="14"/>
        <v>619</v>
      </c>
      <c r="CB139" s="38">
        <f t="shared" si="14"/>
        <v>641</v>
      </c>
      <c r="CC139" s="38">
        <f t="shared" si="14"/>
        <v>289</v>
      </c>
      <c r="CD139" s="38">
        <f>SUM(CD5:CD135)</f>
        <v>249</v>
      </c>
      <c r="CE139" s="38">
        <f t="shared" si="14"/>
        <v>329</v>
      </c>
      <c r="CF139" s="38">
        <f t="shared" si="14"/>
        <v>829</v>
      </c>
      <c r="CG139" s="38">
        <f>SUM(CG5:CG135)</f>
        <v>138</v>
      </c>
      <c r="CH139" s="38">
        <f t="shared" si="14"/>
        <v>67</v>
      </c>
    </row>
    <row r="140" spans="18:86" ht="13.5" thickBot="1">
      <c r="R140" s="1" t="s">
        <v>149</v>
      </c>
      <c r="U140" s="38">
        <f aca="true" t="shared" si="15" ref="U140:AN140">COUNTIF(U5:U135,"&gt;0")</f>
        <v>20</v>
      </c>
      <c r="V140" s="38">
        <f t="shared" si="15"/>
        <v>30</v>
      </c>
      <c r="W140" s="38">
        <f t="shared" si="15"/>
        <v>28</v>
      </c>
      <c r="X140" s="38">
        <f t="shared" si="15"/>
        <v>27</v>
      </c>
      <c r="Y140" s="38">
        <f t="shared" si="15"/>
        <v>19</v>
      </c>
      <c r="Z140" s="38">
        <f t="shared" si="15"/>
        <v>19</v>
      </c>
      <c r="AA140" s="38">
        <f t="shared" si="15"/>
        <v>32</v>
      </c>
      <c r="AB140" s="38">
        <f t="shared" si="15"/>
        <v>12</v>
      </c>
      <c r="AC140" s="38">
        <f t="shared" si="15"/>
        <v>19</v>
      </c>
      <c r="AD140" s="38">
        <f t="shared" si="15"/>
        <v>24</v>
      </c>
      <c r="AE140" s="38">
        <f>COUNTIF(AE5:AE135,"&gt;0")</f>
        <v>16</v>
      </c>
      <c r="AF140" s="38">
        <f>COUNTIF(AF5:AF135,"&gt;0")</f>
        <v>16</v>
      </c>
      <c r="AG140" s="38">
        <f t="shared" si="15"/>
        <v>25</v>
      </c>
      <c r="AH140" s="38">
        <f t="shared" si="15"/>
        <v>26</v>
      </c>
      <c r="AI140" s="38">
        <f t="shared" si="15"/>
        <v>19</v>
      </c>
      <c r="AJ140" s="38">
        <f t="shared" si="15"/>
        <v>26</v>
      </c>
      <c r="AK140" s="38">
        <f t="shared" si="15"/>
        <v>19</v>
      </c>
      <c r="AL140" s="38">
        <f t="shared" si="15"/>
        <v>15</v>
      </c>
      <c r="AM140" s="38">
        <f t="shared" si="15"/>
        <v>21</v>
      </c>
      <c r="AN140" s="38">
        <f t="shared" si="15"/>
        <v>26</v>
      </c>
      <c r="AO140" s="38">
        <f aca="true" t="shared" si="16" ref="AO140:AU140">COUNTIF(AO5:AO135,"&gt;0")</f>
        <v>29</v>
      </c>
      <c r="AP140" s="38">
        <f t="shared" si="16"/>
        <v>23</v>
      </c>
      <c r="AQ140" s="38">
        <f>COUNTIF(AQ5:AQ135,"&gt;0")</f>
        <v>36</v>
      </c>
      <c r="AR140" s="38">
        <f>COUNTIF(AR5:AR135,"&gt;0")</f>
        <v>21</v>
      </c>
      <c r="AS140" s="38">
        <f t="shared" si="16"/>
        <v>30</v>
      </c>
      <c r="AT140" s="38">
        <f t="shared" si="16"/>
        <v>24</v>
      </c>
      <c r="AU140" s="38">
        <f t="shared" si="16"/>
        <v>23</v>
      </c>
      <c r="AV140" s="38">
        <f aca="true" t="shared" si="17" ref="AV140:CH140">COUNTIF(AV5:AV135,"&gt;0")</f>
        <v>18</v>
      </c>
      <c r="AW140" s="38">
        <f t="shared" si="17"/>
        <v>28</v>
      </c>
      <c r="AX140" s="38">
        <f t="shared" si="17"/>
        <v>21</v>
      </c>
      <c r="AY140" s="38">
        <f t="shared" si="17"/>
        <v>23</v>
      </c>
      <c r="AZ140" s="38">
        <f t="shared" si="17"/>
        <v>27</v>
      </c>
      <c r="BA140" s="38">
        <f t="shared" si="17"/>
        <v>28</v>
      </c>
      <c r="BB140" s="38">
        <f t="shared" si="17"/>
        <v>23</v>
      </c>
      <c r="BC140" s="38">
        <f t="shared" si="17"/>
        <v>30</v>
      </c>
      <c r="BD140" s="38">
        <f t="shared" si="17"/>
        <v>24</v>
      </c>
      <c r="BE140" s="38">
        <f t="shared" si="17"/>
        <v>22</v>
      </c>
      <c r="BF140" s="38">
        <f t="shared" si="17"/>
        <v>19</v>
      </c>
      <c r="BG140" s="38">
        <f t="shared" si="17"/>
        <v>17</v>
      </c>
      <c r="BH140" s="38">
        <f t="shared" si="17"/>
        <v>31</v>
      </c>
      <c r="BI140" s="38">
        <f t="shared" si="17"/>
        <v>14</v>
      </c>
      <c r="BJ140" s="38">
        <f>COUNTIF(BJ5:BJ135,"&gt;0")</f>
        <v>17</v>
      </c>
      <c r="BK140" s="38">
        <f t="shared" si="17"/>
        <v>14</v>
      </c>
      <c r="BL140" s="38">
        <f>COUNTIF(BL5:BL135,"&gt;0")</f>
        <v>15</v>
      </c>
      <c r="BM140" s="38">
        <f t="shared" si="17"/>
        <v>24</v>
      </c>
      <c r="BN140" s="38">
        <f>COUNTIF(BN5:BN135,"&gt;0")</f>
        <v>20</v>
      </c>
      <c r="BO140" s="38">
        <f t="shared" si="17"/>
        <v>18</v>
      </c>
      <c r="BP140" s="38">
        <f t="shared" si="17"/>
        <v>20</v>
      </c>
      <c r="BQ140" s="38">
        <f>COUNTIF(BQ5:BQ135,"&gt;0")</f>
        <v>20</v>
      </c>
      <c r="BR140" s="38">
        <f t="shared" si="17"/>
        <v>23</v>
      </c>
      <c r="BS140" s="38">
        <f t="shared" si="17"/>
        <v>32</v>
      </c>
      <c r="BT140" s="38">
        <f t="shared" si="17"/>
        <v>18</v>
      </c>
      <c r="BU140" s="38">
        <f t="shared" si="17"/>
        <v>16</v>
      </c>
      <c r="BV140" s="38">
        <f>COUNTIF(BV5:BV135,"&gt;0")</f>
        <v>31</v>
      </c>
      <c r="BW140" s="38">
        <f t="shared" si="17"/>
        <v>26</v>
      </c>
      <c r="BX140" s="38">
        <f>COUNTIF(BX5:BX135,"&gt;0")</f>
        <v>38</v>
      </c>
      <c r="BY140" s="38">
        <f t="shared" si="17"/>
        <v>29</v>
      </c>
      <c r="BZ140" s="38">
        <f t="shared" si="17"/>
        <v>30</v>
      </c>
      <c r="CA140" s="38">
        <f t="shared" si="17"/>
        <v>32</v>
      </c>
      <c r="CB140" s="38">
        <f t="shared" si="17"/>
        <v>33</v>
      </c>
      <c r="CC140" s="38">
        <f t="shared" si="17"/>
        <v>19</v>
      </c>
      <c r="CD140" s="38">
        <f>COUNTIF(CD5:CD135,"&gt;0")</f>
        <v>19</v>
      </c>
      <c r="CE140" s="38">
        <f t="shared" si="17"/>
        <v>23</v>
      </c>
      <c r="CF140" s="38">
        <f t="shared" si="17"/>
        <v>24</v>
      </c>
      <c r="CG140" s="38">
        <f>COUNTIF(CG5:CG135,"&gt;0")</f>
        <v>19</v>
      </c>
      <c r="CH140" s="38">
        <f t="shared" si="17"/>
        <v>11</v>
      </c>
    </row>
    <row r="141" ht="12.75"/>
    <row r="142" ht="12.75"/>
    <row r="143" ht="12.75"/>
    <row r="144" ht="12.75"/>
    <row r="146" ht="12.75"/>
    <row r="147" ht="12.75"/>
  </sheetData>
  <mergeCells count="1">
    <mergeCell ref="H2:P2"/>
  </mergeCells>
  <conditionalFormatting sqref="T5:T138">
    <cfRule type="cellIs" priority="1" dxfId="0" operator="equal" stopIfTrue="1">
      <formula>""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1" sqref="J11"/>
    </sheetView>
  </sheetViews>
  <sheetFormatPr defaultColWidth="5.7109375" defaultRowHeight="12.75"/>
  <cols>
    <col min="1" max="1" width="16.7109375" style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83</v>
      </c>
    </row>
    <row r="2" spans="1:7" s="4" customFormat="1" ht="105.75" customHeight="1">
      <c r="A2" s="3"/>
      <c r="B2" s="29" t="s">
        <v>285</v>
      </c>
      <c r="C2" s="29" t="s">
        <v>286</v>
      </c>
      <c r="D2" s="29" t="s">
        <v>313</v>
      </c>
      <c r="E2" s="31" t="s">
        <v>127</v>
      </c>
      <c r="F2" s="31" t="s">
        <v>126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584</v>
      </c>
      <c r="C4" s="85">
        <v>647</v>
      </c>
      <c r="D4" s="30">
        <f>Perustaulukko!Q4</f>
        <v>601.6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0" t="s">
        <v>191</v>
      </c>
      <c r="B5" s="62">
        <v>0.02</v>
      </c>
      <c r="C5" s="62">
        <v>0</v>
      </c>
      <c r="D5" s="11">
        <f>Perustaulukko!Q5</f>
        <v>0</v>
      </c>
      <c r="E5" s="32">
        <f>IF(C5&gt;0,(D5/C5)*100,"")</f>
      </c>
      <c r="F5" s="32">
        <f>IF(B5&gt;0,(D5/B5)*100,"")</f>
        <v>0</v>
      </c>
      <c r="G5" s="61"/>
      <c r="H5" s="56"/>
      <c r="I5" s="56"/>
      <c r="J5" s="56"/>
      <c r="K5" s="60"/>
      <c r="L5" s="57"/>
      <c r="M5" s="55"/>
      <c r="N5" s="55"/>
      <c r="O5" s="55"/>
      <c r="P5" s="59"/>
      <c r="Q5" s="59"/>
      <c r="R5" s="59"/>
      <c r="S5" s="59"/>
      <c r="T5" s="59"/>
      <c r="U5" s="59"/>
      <c r="V5" s="59"/>
      <c r="W5" s="59"/>
      <c r="X5" s="59"/>
      <c r="Y5" s="48"/>
      <c r="Z5" s="4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8"/>
    </row>
    <row r="6" spans="1:39" ht="12.75">
      <c r="A6" s="60" t="s">
        <v>202</v>
      </c>
      <c r="B6" s="55">
        <v>0.24</v>
      </c>
      <c r="C6" s="62">
        <v>0.02</v>
      </c>
      <c r="D6" s="11">
        <f>Perustaulukko!Q6</f>
        <v>0</v>
      </c>
      <c r="E6" s="32">
        <f>IF(C6&gt;0,(D6/C6)*100,"")</f>
        <v>0</v>
      </c>
      <c r="F6" s="32">
        <f>IF(B6&gt;0,(D6/B6)*100,"")</f>
        <v>0</v>
      </c>
      <c r="G6" s="61"/>
      <c r="H6" s="56"/>
      <c r="I6" s="56"/>
      <c r="J6" s="56"/>
      <c r="K6" s="60"/>
      <c r="L6" s="57"/>
      <c r="M6" s="55"/>
      <c r="N6" s="55"/>
      <c r="O6" s="55"/>
      <c r="P6" s="59"/>
      <c r="Q6" s="59"/>
      <c r="R6" s="59"/>
      <c r="S6" s="59"/>
      <c r="T6" s="59"/>
      <c r="U6" s="59"/>
      <c r="V6" s="59"/>
      <c r="W6" s="59"/>
      <c r="X6" s="59"/>
      <c r="Y6" s="48"/>
      <c r="Z6" s="4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.75">
      <c r="A7" s="60" t="s">
        <v>171</v>
      </c>
      <c r="B7" s="62">
        <v>0.7</v>
      </c>
      <c r="C7" s="62">
        <v>0.05</v>
      </c>
      <c r="D7" s="11">
        <f>Perustaulukko!Q7</f>
        <v>0.03324468085106383</v>
      </c>
      <c r="E7" s="32">
        <f>IF(C7&gt;0,(D7/C7)*100,"")</f>
        <v>66.48936170212765</v>
      </c>
      <c r="F7" s="32">
        <f>IF(B7&gt;0,(D7/B7)*100,"")</f>
        <v>4.749240121580548</v>
      </c>
      <c r="G7" s="61"/>
      <c r="H7" s="56"/>
      <c r="I7" s="56"/>
      <c r="J7" s="56"/>
      <c r="K7" s="60"/>
      <c r="L7" s="57"/>
      <c r="M7" s="55"/>
      <c r="N7" s="55"/>
      <c r="O7" s="55"/>
      <c r="P7" s="59"/>
      <c r="Q7" s="59"/>
      <c r="R7" s="59"/>
      <c r="S7" s="59"/>
      <c r="T7" s="59"/>
      <c r="U7" s="59"/>
      <c r="V7" s="59"/>
      <c r="W7" s="59"/>
      <c r="X7" s="59"/>
      <c r="Y7" s="48"/>
      <c r="Z7" s="48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11" ht="12.75">
      <c r="A8" s="1" t="s">
        <v>2</v>
      </c>
      <c r="B8" s="12">
        <v>3.99</v>
      </c>
      <c r="C8" s="12">
        <v>1.05</v>
      </c>
      <c r="D8" s="11">
        <f>Perustaulukko!Q8</f>
        <v>1.2300531914893618</v>
      </c>
      <c r="E8" s="32">
        <f>IF(C8&gt;0,(D8/C8)*100,"")</f>
        <v>117.14792299898681</v>
      </c>
      <c r="F8" s="32">
        <f>IF(B8&gt;0,(D8/B8)*100,"")</f>
        <v>30.828400789207063</v>
      </c>
      <c r="G8" s="10"/>
      <c r="K8" s="1"/>
    </row>
    <row r="9" spans="1:11" ht="12.75">
      <c r="A9" s="1" t="s">
        <v>3</v>
      </c>
      <c r="B9" s="12">
        <v>9.03</v>
      </c>
      <c r="C9" s="12">
        <v>8.67</v>
      </c>
      <c r="D9" s="11">
        <f>Perustaulukko!Q9</f>
        <v>4.903590425531915</v>
      </c>
      <c r="E9" s="32">
        <f aca="true" t="shared" si="0" ref="E9:E107">IF(C9&gt;0,(D9/C9)*100,"")</f>
        <v>56.55813639598518</v>
      </c>
      <c r="F9" s="32">
        <f aca="true" t="shared" si="1" ref="F9:F107">IF(B9&gt;0,(D9/B9)*100,"")</f>
        <v>54.30332697156053</v>
      </c>
      <c r="G9" s="10"/>
      <c r="K9" s="1"/>
    </row>
    <row r="10" spans="1:11" ht="12.75">
      <c r="A10" s="1" t="s">
        <v>4</v>
      </c>
      <c r="B10" s="12">
        <v>9.32</v>
      </c>
      <c r="C10" s="12">
        <v>1.08</v>
      </c>
      <c r="D10" s="11">
        <f>Perustaulukko!Q10</f>
        <v>2.0944148936170213</v>
      </c>
      <c r="E10" s="32">
        <f t="shared" si="0"/>
        <v>193.927304964539</v>
      </c>
      <c r="F10" s="32">
        <f t="shared" si="1"/>
        <v>22.472262807049585</v>
      </c>
      <c r="G10" s="10"/>
      <c r="K10" s="1"/>
    </row>
    <row r="11" spans="1:11" ht="12.75">
      <c r="A11" s="1" t="s">
        <v>223</v>
      </c>
      <c r="B11" s="12">
        <v>0</v>
      </c>
      <c r="C11" s="12">
        <v>0</v>
      </c>
      <c r="D11" s="11">
        <f>Perustaulukko!Q11</f>
        <v>0</v>
      </c>
      <c r="E11" s="32">
        <f aca="true" t="shared" si="2" ref="E11:E16">IF(C11&gt;0,(D11/C11)*100,"")</f>
      </c>
      <c r="F11" s="32">
        <f aca="true" t="shared" si="3" ref="F11:F16">IF(B11&gt;0,(D11/B11)*100,"")</f>
      </c>
      <c r="G11" s="10"/>
      <c r="K11" s="1"/>
    </row>
    <row r="12" spans="1:11" ht="12.75">
      <c r="A12" s="1" t="s">
        <v>230</v>
      </c>
      <c r="B12" s="12">
        <v>0</v>
      </c>
      <c r="C12" s="12">
        <v>0</v>
      </c>
      <c r="D12" s="11">
        <f>Perustaulukko!Q12</f>
        <v>0.13297872340425532</v>
      </c>
      <c r="E12" s="32">
        <f t="shared" si="2"/>
      </c>
      <c r="F12" s="32">
        <f t="shared" si="3"/>
      </c>
      <c r="G12" s="10"/>
      <c r="K12" s="1"/>
    </row>
    <row r="13" spans="1:11" ht="12.75">
      <c r="A13" s="1" t="s">
        <v>222</v>
      </c>
      <c r="B13" s="12">
        <v>0.02</v>
      </c>
      <c r="C13" s="12">
        <v>0</v>
      </c>
      <c r="D13" s="11">
        <f>Perustaulukko!Q13</f>
        <v>0.18284574468085105</v>
      </c>
      <c r="E13" s="32">
        <f t="shared" si="2"/>
      </c>
      <c r="F13" s="32">
        <f t="shared" si="3"/>
        <v>914.2287234042552</v>
      </c>
      <c r="G13" s="10"/>
      <c r="K13" s="1"/>
    </row>
    <row r="14" spans="1:11" ht="12.75">
      <c r="A14" s="1" t="s">
        <v>161</v>
      </c>
      <c r="B14" s="12">
        <v>9.13</v>
      </c>
      <c r="C14" s="12">
        <v>0</v>
      </c>
      <c r="D14" s="11">
        <f>Perustaulukko!Q14</f>
        <v>0</v>
      </c>
      <c r="E14" s="32">
        <f t="shared" si="2"/>
      </c>
      <c r="F14" s="32">
        <f t="shared" si="3"/>
        <v>0</v>
      </c>
      <c r="G14" s="10"/>
      <c r="K14" s="52"/>
    </row>
    <row r="15" spans="1:11" ht="12.75">
      <c r="A15" s="1" t="s">
        <v>193</v>
      </c>
      <c r="B15" s="12">
        <v>0.02</v>
      </c>
      <c r="C15" s="12">
        <v>0</v>
      </c>
      <c r="D15" s="11">
        <f>Perustaulukko!Q15</f>
        <v>0</v>
      </c>
      <c r="E15" s="32">
        <f t="shared" si="2"/>
      </c>
      <c r="F15" s="32">
        <f t="shared" si="3"/>
        <v>0</v>
      </c>
      <c r="G15" s="10"/>
      <c r="K15" s="52"/>
    </row>
    <row r="16" spans="1:11" ht="12.75">
      <c r="A16" s="1" t="s">
        <v>165</v>
      </c>
      <c r="B16" s="12">
        <v>0.81</v>
      </c>
      <c r="C16" s="12">
        <v>0</v>
      </c>
      <c r="D16" s="11">
        <f>Perustaulukko!Q16</f>
        <v>0</v>
      </c>
      <c r="E16" s="32">
        <f t="shared" si="2"/>
      </c>
      <c r="F16" s="32">
        <f t="shared" si="3"/>
        <v>0</v>
      </c>
      <c r="G16" s="10"/>
      <c r="K16" s="52"/>
    </row>
    <row r="17" spans="1:11" ht="12.75">
      <c r="A17" s="1" t="s">
        <v>5</v>
      </c>
      <c r="B17" s="12">
        <v>8.63</v>
      </c>
      <c r="C17" s="12">
        <v>39.19</v>
      </c>
      <c r="D17" s="11">
        <f>Perustaulukko!Q17</f>
        <v>13.414228723404255</v>
      </c>
      <c r="E17" s="32">
        <f t="shared" si="0"/>
        <v>34.22870304517544</v>
      </c>
      <c r="F17" s="32">
        <f t="shared" si="1"/>
        <v>155.4371810359705</v>
      </c>
      <c r="G17" s="10"/>
      <c r="K17" s="52"/>
    </row>
    <row r="18" spans="1:11" ht="12.75">
      <c r="A18" s="1" t="s">
        <v>194</v>
      </c>
      <c r="B18" s="12">
        <v>0.03</v>
      </c>
      <c r="C18" s="12">
        <v>0</v>
      </c>
      <c r="D18" s="11">
        <f>Perustaulukko!Q18</f>
        <v>0</v>
      </c>
      <c r="E18" s="32">
        <f>IF(C18&gt;0,(D18/C18)*100,"")</f>
      </c>
      <c r="F18" s="32">
        <f>IF(B18&gt;0,(D18/B18)*100,"")</f>
        <v>0</v>
      </c>
      <c r="G18" s="10"/>
      <c r="K18" s="52"/>
    </row>
    <row r="19" spans="1:11" ht="12.75">
      <c r="A19" s="1" t="s">
        <v>109</v>
      </c>
      <c r="B19" s="12">
        <v>6.65</v>
      </c>
      <c r="C19" s="12">
        <v>5.05</v>
      </c>
      <c r="D19" s="11">
        <f>Perustaulukko!Q19</f>
        <v>2.1775265957446805</v>
      </c>
      <c r="E19" s="32">
        <f t="shared" si="0"/>
        <v>43.119338529597634</v>
      </c>
      <c r="F19" s="32">
        <f t="shared" si="1"/>
        <v>32.744760838265876</v>
      </c>
      <c r="G19" s="10"/>
      <c r="K19" s="1"/>
    </row>
    <row r="20" spans="1:11" ht="12.75">
      <c r="A20" s="1" t="s">
        <v>180</v>
      </c>
      <c r="B20" s="12">
        <v>0.07</v>
      </c>
      <c r="C20" s="12">
        <v>0.02</v>
      </c>
      <c r="D20" s="11">
        <f>Perustaulukko!Q20</f>
        <v>0</v>
      </c>
      <c r="E20" s="32">
        <f>IF(C20&gt;0,(D20/C20)*100,"")</f>
        <v>0</v>
      </c>
      <c r="F20" s="32">
        <f>IF(B20&gt;0,(D20/B20)*100,"")</f>
        <v>0</v>
      </c>
      <c r="G20" s="10"/>
      <c r="K20" s="1"/>
    </row>
    <row r="21" spans="1:11" ht="12.75">
      <c r="A21" s="1" t="s">
        <v>195</v>
      </c>
      <c r="B21" s="12">
        <v>0.05</v>
      </c>
      <c r="C21" s="12">
        <v>0</v>
      </c>
      <c r="D21" s="11">
        <f>Perustaulukko!Q21</f>
        <v>0.03324468085106383</v>
      </c>
      <c r="E21" s="32">
        <f>IF(C21&gt;0,(D21/C21)*100,"")</f>
      </c>
      <c r="F21" s="32">
        <f>IF(B21&gt;0,(D21/B21)*100,"")</f>
        <v>66.48936170212765</v>
      </c>
      <c r="G21" s="10"/>
      <c r="K21" s="1"/>
    </row>
    <row r="22" spans="1:11" ht="12.75">
      <c r="A22" s="52" t="s">
        <v>272</v>
      </c>
      <c r="B22" s="12">
        <v>0</v>
      </c>
      <c r="C22" s="12">
        <v>0</v>
      </c>
      <c r="D22" s="11">
        <f>Perustaulukko!Q22</f>
        <v>0</v>
      </c>
      <c r="E22" s="32">
        <f>IF(C22&gt;0,(D22/C22)*100,"")</f>
      </c>
      <c r="F22" s="32">
        <f>IF(B22&gt;0,(D22/B22)*100,"")</f>
      </c>
      <c r="G22" s="10"/>
      <c r="K22" s="1"/>
    </row>
    <row r="23" spans="1:11" ht="12.75">
      <c r="A23" s="1" t="s">
        <v>65</v>
      </c>
      <c r="B23" s="12">
        <v>4.68</v>
      </c>
      <c r="C23" s="12">
        <v>0.14</v>
      </c>
      <c r="D23" s="11">
        <f>Perustaulukko!Q23</f>
        <v>0.78125</v>
      </c>
      <c r="E23" s="32">
        <f t="shared" si="0"/>
        <v>558.0357142857142</v>
      </c>
      <c r="F23" s="32">
        <f t="shared" si="1"/>
        <v>16.69337606837607</v>
      </c>
      <c r="G23" s="10"/>
      <c r="K23" s="1"/>
    </row>
    <row r="24" spans="1:11" ht="12.75">
      <c r="A24" s="1" t="s">
        <v>196</v>
      </c>
      <c r="B24" s="12">
        <v>0.19</v>
      </c>
      <c r="C24" s="12">
        <v>0.02</v>
      </c>
      <c r="D24" s="11">
        <f>Perustaulukko!Q24</f>
        <v>0</v>
      </c>
      <c r="E24" s="32">
        <f>IF(C24&gt;0,(D24/C24)*100,"")</f>
        <v>0</v>
      </c>
      <c r="F24" s="32">
        <f>IF(B24&gt;0,(D24/B24)*100,"")</f>
        <v>0</v>
      </c>
      <c r="G24" s="10"/>
      <c r="K24" s="1"/>
    </row>
    <row r="25" spans="1:11" ht="12.75">
      <c r="A25" s="1" t="s">
        <v>204</v>
      </c>
      <c r="B25" s="12">
        <v>0.03</v>
      </c>
      <c r="C25" s="12">
        <v>0.08</v>
      </c>
      <c r="D25" s="11">
        <f>Perustaulukko!Q25</f>
        <v>0</v>
      </c>
      <c r="E25" s="32">
        <f>IF(C25&gt;0,(D25/C25)*100,"")</f>
        <v>0</v>
      </c>
      <c r="F25" s="32">
        <f>IF(B25&gt;0,(D25/B25)*100,"")</f>
        <v>0</v>
      </c>
      <c r="G25" s="10"/>
      <c r="K25" s="1"/>
    </row>
    <row r="26" spans="1:11" ht="12.75">
      <c r="A26" s="1" t="s">
        <v>6</v>
      </c>
      <c r="B26" s="12">
        <v>22.92</v>
      </c>
      <c r="C26" s="12">
        <v>19.8</v>
      </c>
      <c r="D26" s="11">
        <f>Perustaulukko!Q26</f>
        <v>10.987367021276595</v>
      </c>
      <c r="E26" s="32">
        <f t="shared" si="0"/>
        <v>55.49175263271008</v>
      </c>
      <c r="F26" s="32">
        <f t="shared" si="1"/>
        <v>47.93790148899038</v>
      </c>
      <c r="G26" s="10"/>
      <c r="K26" s="1"/>
    </row>
    <row r="27" spans="1:11" ht="12.75">
      <c r="A27" s="1" t="s">
        <v>86</v>
      </c>
      <c r="B27" s="12">
        <v>0.41</v>
      </c>
      <c r="C27" s="12">
        <v>1.42</v>
      </c>
      <c r="D27" s="11">
        <f>Perustaulukko!Q27</f>
        <v>0.08311170212765957</v>
      </c>
      <c r="E27" s="32">
        <f t="shared" si="0"/>
        <v>5.852936769553492</v>
      </c>
      <c r="F27" s="32">
        <f t="shared" si="1"/>
        <v>20.271146860404777</v>
      </c>
      <c r="G27" s="10"/>
      <c r="K27" s="1"/>
    </row>
    <row r="28" spans="1:11" ht="12.75">
      <c r="A28" s="1" t="s">
        <v>66</v>
      </c>
      <c r="B28" s="12">
        <v>0.12</v>
      </c>
      <c r="C28" s="12">
        <v>0.08</v>
      </c>
      <c r="D28" s="11">
        <f>Perustaulukko!Q28</f>
        <v>0.03324468085106383</v>
      </c>
      <c r="E28" s="32">
        <f t="shared" si="0"/>
        <v>41.555851063829785</v>
      </c>
      <c r="F28" s="32">
        <f t="shared" si="1"/>
        <v>27.70390070921986</v>
      </c>
      <c r="G28" s="10"/>
      <c r="K28" s="1"/>
    </row>
    <row r="29" spans="1:11" ht="12.75">
      <c r="A29" s="1" t="s">
        <v>7</v>
      </c>
      <c r="B29" s="12">
        <v>15.47</v>
      </c>
      <c r="C29" s="12">
        <v>63.47</v>
      </c>
      <c r="D29" s="11">
        <f>Perustaulukko!Q29</f>
        <v>14.893617021276595</v>
      </c>
      <c r="E29" s="32">
        <f t="shared" si="0"/>
        <v>23.46560110489459</v>
      </c>
      <c r="F29" s="32">
        <f t="shared" si="1"/>
        <v>96.2741888899586</v>
      </c>
      <c r="G29" s="10"/>
      <c r="K29" s="1"/>
    </row>
    <row r="30" spans="1:11" ht="12.75">
      <c r="A30" s="1" t="s">
        <v>8</v>
      </c>
      <c r="B30" s="12">
        <v>2.45</v>
      </c>
      <c r="C30" s="12">
        <v>1.48</v>
      </c>
      <c r="D30" s="11">
        <f>Perustaulukko!Q30</f>
        <v>2.6595744680851063</v>
      </c>
      <c r="E30" s="32">
        <f t="shared" si="0"/>
        <v>179.700977573318</v>
      </c>
      <c r="F30" s="32">
        <f t="shared" si="1"/>
        <v>108.55405992184106</v>
      </c>
      <c r="G30" s="10"/>
      <c r="K30" s="1"/>
    </row>
    <row r="31" spans="1:11" ht="12.75">
      <c r="A31" s="1" t="s">
        <v>9</v>
      </c>
      <c r="B31" s="12">
        <v>0.33</v>
      </c>
      <c r="C31" s="12">
        <v>0.26</v>
      </c>
      <c r="D31" s="11">
        <f>Perustaulukko!Q31</f>
        <v>0.3158244680851064</v>
      </c>
      <c r="E31" s="32">
        <f t="shared" si="0"/>
        <v>121.47094926350246</v>
      </c>
      <c r="F31" s="32">
        <f t="shared" si="1"/>
        <v>95.70438426821404</v>
      </c>
      <c r="G31" s="10"/>
      <c r="K31" s="1"/>
    </row>
    <row r="32" spans="1:11" ht="12.75">
      <c r="A32" s="1" t="s">
        <v>10</v>
      </c>
      <c r="B32" s="12">
        <v>0.46</v>
      </c>
      <c r="C32" s="12">
        <v>0.37</v>
      </c>
      <c r="D32" s="11">
        <f>Perustaulukko!Q32</f>
        <v>0.41555851063829785</v>
      </c>
      <c r="E32" s="32">
        <f t="shared" si="0"/>
        <v>112.31311098332375</v>
      </c>
      <c r="F32" s="32">
        <f t="shared" si="1"/>
        <v>90.33880666049953</v>
      </c>
      <c r="G32" s="10"/>
      <c r="K32" s="1"/>
    </row>
    <row r="33" spans="1:11" ht="12.75">
      <c r="A33" s="1" t="s">
        <v>168</v>
      </c>
      <c r="B33" s="12">
        <v>0.03</v>
      </c>
      <c r="C33" s="12">
        <v>0</v>
      </c>
      <c r="D33" s="11">
        <f>Perustaulukko!Q33</f>
        <v>0</v>
      </c>
      <c r="E33" s="32">
        <f>IF(C33&gt;0,(D33/C33)*100,"")</f>
      </c>
      <c r="F33" s="32">
        <f>IF(B33&gt;0,(D33/B33)*100,"")</f>
        <v>0</v>
      </c>
      <c r="G33" s="10"/>
      <c r="K33" s="1"/>
    </row>
    <row r="34" spans="1:11" ht="12.75">
      <c r="A34" s="1" t="s">
        <v>11</v>
      </c>
      <c r="B34" s="12">
        <v>0.19</v>
      </c>
      <c r="C34" s="12">
        <v>0.08</v>
      </c>
      <c r="D34" s="11">
        <f>Perustaulukko!Q34</f>
        <v>0.28257978723404253</v>
      </c>
      <c r="E34" s="32">
        <f t="shared" si="0"/>
        <v>353.22473404255317</v>
      </c>
      <c r="F34" s="32">
        <f t="shared" si="1"/>
        <v>148.72620380739082</v>
      </c>
      <c r="G34" s="10"/>
      <c r="K34" s="1"/>
    </row>
    <row r="35" spans="1:11" ht="12.75">
      <c r="A35" s="1" t="s">
        <v>75</v>
      </c>
      <c r="B35" s="12">
        <v>0.02</v>
      </c>
      <c r="C35" s="12">
        <v>0.05</v>
      </c>
      <c r="D35" s="11">
        <f>Perustaulukko!Q35</f>
        <v>0</v>
      </c>
      <c r="E35" s="32">
        <f t="shared" si="0"/>
        <v>0</v>
      </c>
      <c r="F35" s="32">
        <f t="shared" si="1"/>
        <v>0</v>
      </c>
      <c r="G35" s="10"/>
      <c r="K35" s="1"/>
    </row>
    <row r="36" spans="1:11" ht="12.75">
      <c r="A36" s="1" t="s">
        <v>12</v>
      </c>
      <c r="B36" s="12">
        <v>0.1</v>
      </c>
      <c r="C36" s="12">
        <v>0.02</v>
      </c>
      <c r="D36" s="11">
        <f>Perustaulukko!Q36</f>
        <v>0</v>
      </c>
      <c r="E36" s="32">
        <f t="shared" si="0"/>
        <v>0</v>
      </c>
      <c r="F36" s="32">
        <f t="shared" si="1"/>
        <v>0</v>
      </c>
      <c r="G36" s="10"/>
      <c r="K36" s="1"/>
    </row>
    <row r="37" spans="1:11" ht="12.75">
      <c r="A37" s="1" t="s">
        <v>187</v>
      </c>
      <c r="B37" s="12">
        <v>0</v>
      </c>
      <c r="C37" s="12">
        <v>0</v>
      </c>
      <c r="D37" s="11">
        <f>Perustaulukko!Q37</f>
        <v>0</v>
      </c>
      <c r="E37" s="32">
        <f>IF(C37&gt;0,(D37/C37)*100,"")</f>
      </c>
      <c r="F37" s="32">
        <f>IF(B37&gt;0,(D37/B37)*100,"")</f>
      </c>
      <c r="G37" s="10"/>
      <c r="K37" s="1"/>
    </row>
    <row r="38" spans="1:11" ht="12.75">
      <c r="A38" s="1" t="s">
        <v>98</v>
      </c>
      <c r="B38" s="12">
        <v>0.05</v>
      </c>
      <c r="C38" s="12">
        <v>0</v>
      </c>
      <c r="D38" s="11">
        <f>Perustaulukko!Q38</f>
        <v>0.016622340425531915</v>
      </c>
      <c r="E38" s="32">
        <f t="shared" si="0"/>
      </c>
      <c r="F38" s="32">
        <f t="shared" si="1"/>
        <v>33.244680851063826</v>
      </c>
      <c r="G38" s="10"/>
      <c r="K38" s="1"/>
    </row>
    <row r="39" spans="1:11" ht="12.75">
      <c r="A39" s="1" t="s">
        <v>173</v>
      </c>
      <c r="B39" s="12">
        <v>0</v>
      </c>
      <c r="C39" s="12">
        <v>0.02</v>
      </c>
      <c r="D39" s="11">
        <f>Perustaulukko!Q39</f>
        <v>0</v>
      </c>
      <c r="E39" s="32">
        <f>IF(C39&gt;0,(D39/C39)*100,"")</f>
        <v>0</v>
      </c>
      <c r="F39" s="32">
        <f>IF(B39&gt;0,(D39/B39)*100,"")</f>
      </c>
      <c r="G39" s="10"/>
      <c r="K39" s="1"/>
    </row>
    <row r="40" spans="1:11" ht="12.75">
      <c r="A40" s="1" t="s">
        <v>13</v>
      </c>
      <c r="B40" s="12">
        <v>0.24</v>
      </c>
      <c r="C40" s="12">
        <v>0.13</v>
      </c>
      <c r="D40" s="11">
        <f>Perustaulukko!Q40</f>
        <v>0.1163563829787234</v>
      </c>
      <c r="E40" s="32">
        <f t="shared" si="0"/>
        <v>89.50490998363338</v>
      </c>
      <c r="F40" s="32">
        <f t="shared" si="1"/>
        <v>48.481826241134755</v>
      </c>
      <c r="G40" s="10"/>
      <c r="H40" s="20"/>
      <c r="K40" s="1"/>
    </row>
    <row r="41" spans="1:11" ht="12.75">
      <c r="A41" s="1" t="s">
        <v>14</v>
      </c>
      <c r="B41" s="12">
        <v>0.15</v>
      </c>
      <c r="C41" s="12">
        <v>0.3</v>
      </c>
      <c r="D41" s="11">
        <f>Perustaulukko!Q41</f>
        <v>0.19946808510638298</v>
      </c>
      <c r="E41" s="32">
        <f t="shared" si="0"/>
        <v>66.48936170212765</v>
      </c>
      <c r="F41" s="32">
        <f t="shared" si="1"/>
        <v>132.9787234042553</v>
      </c>
      <c r="G41" s="10"/>
      <c r="K41" s="1"/>
    </row>
    <row r="42" spans="1:11" ht="12.75">
      <c r="A42" s="1" t="s">
        <v>67</v>
      </c>
      <c r="B42" s="12">
        <v>0.02</v>
      </c>
      <c r="C42" s="12">
        <v>0.02</v>
      </c>
      <c r="D42" s="11">
        <f>Perustaulukko!Q42</f>
        <v>0</v>
      </c>
      <c r="E42" s="32">
        <f t="shared" si="0"/>
        <v>0</v>
      </c>
      <c r="F42" s="32">
        <f t="shared" si="1"/>
        <v>0</v>
      </c>
      <c r="G42" s="10"/>
      <c r="K42" s="1"/>
    </row>
    <row r="43" spans="1:11" ht="12.75">
      <c r="A43" s="1" t="s">
        <v>136</v>
      </c>
      <c r="B43" s="12">
        <v>0</v>
      </c>
      <c r="C43" s="12">
        <v>0.11</v>
      </c>
      <c r="D43" s="11">
        <f>Perustaulukko!Q43</f>
        <v>0.1163563829787234</v>
      </c>
      <c r="E43" s="32">
        <f>IF(C43&gt;0,(D43/C43)*100,"")</f>
        <v>105.77852998065764</v>
      </c>
      <c r="F43" s="32">
        <f>IF(B43&gt;0,(D43/B43)*100,"")</f>
      </c>
      <c r="G43" s="10"/>
      <c r="K43" s="1"/>
    </row>
    <row r="44" spans="1:11" ht="12.75">
      <c r="A44" s="1" t="s">
        <v>15</v>
      </c>
      <c r="B44" s="12">
        <v>0.99</v>
      </c>
      <c r="C44" s="12">
        <v>0.8</v>
      </c>
      <c r="D44" s="11">
        <f>Perustaulukko!Q44</f>
        <v>0.4820478723404255</v>
      </c>
      <c r="E44" s="32">
        <f t="shared" si="0"/>
        <v>60.25598404255319</v>
      </c>
      <c r="F44" s="32">
        <f t="shared" si="1"/>
        <v>48.69170427681066</v>
      </c>
      <c r="G44" s="10"/>
      <c r="K44" s="1"/>
    </row>
    <row r="45" spans="1:11" ht="12.75">
      <c r="A45" s="1" t="s">
        <v>16</v>
      </c>
      <c r="B45" s="12">
        <v>0.38</v>
      </c>
      <c r="C45" s="12">
        <v>0.06</v>
      </c>
      <c r="D45" s="11">
        <f>Perustaulukko!Q45</f>
        <v>0</v>
      </c>
      <c r="E45" s="32">
        <f t="shared" si="0"/>
        <v>0</v>
      </c>
      <c r="F45" s="32">
        <f t="shared" si="1"/>
        <v>0</v>
      </c>
      <c r="G45" s="10"/>
      <c r="K45" s="1"/>
    </row>
    <row r="46" spans="1:11" ht="12.75">
      <c r="A46" s="1" t="s">
        <v>111</v>
      </c>
      <c r="B46" s="12">
        <v>0</v>
      </c>
      <c r="C46" s="12">
        <v>0</v>
      </c>
      <c r="D46" s="11">
        <f>Perustaulukko!Q46</f>
        <v>0</v>
      </c>
      <c r="E46" s="32">
        <f t="shared" si="0"/>
      </c>
      <c r="F46" s="32">
        <f t="shared" si="1"/>
      </c>
      <c r="G46" s="10"/>
      <c r="K46" s="52"/>
    </row>
    <row r="47" spans="1:11" ht="12.75">
      <c r="A47" s="1" t="s">
        <v>231</v>
      </c>
      <c r="B47" s="12">
        <v>0</v>
      </c>
      <c r="C47" s="12">
        <v>0</v>
      </c>
      <c r="D47" s="11">
        <f>Perustaulukko!Q47</f>
        <v>0</v>
      </c>
      <c r="E47" s="32">
        <f aca="true" t="shared" si="4" ref="E47:E53">IF(C47&gt;0,(D47/C47)*100,"")</f>
      </c>
      <c r="F47" s="32">
        <f aca="true" t="shared" si="5" ref="F47:F53">IF(B47&gt;0,(D47/B47)*100,"")</f>
      </c>
      <c r="G47" s="10"/>
      <c r="K47" s="52"/>
    </row>
    <row r="48" spans="1:11" ht="12.75">
      <c r="A48" s="1" t="s">
        <v>142</v>
      </c>
      <c r="B48" s="12">
        <v>0.02</v>
      </c>
      <c r="C48" s="12">
        <v>0</v>
      </c>
      <c r="D48" s="11">
        <f>Perustaulukko!Q48</f>
        <v>0.3158244680851064</v>
      </c>
      <c r="E48" s="32">
        <f t="shared" si="4"/>
      </c>
      <c r="F48" s="32">
        <f t="shared" si="5"/>
        <v>1579.122340425532</v>
      </c>
      <c r="G48" s="10"/>
      <c r="K48" s="1"/>
    </row>
    <row r="49" spans="1:11" ht="12.75">
      <c r="A49" s="1" t="s">
        <v>219</v>
      </c>
      <c r="B49" s="12">
        <v>0.19</v>
      </c>
      <c r="C49" s="12">
        <v>0.32</v>
      </c>
      <c r="D49" s="11">
        <f>Perustaulukko!Q49</f>
        <v>1.4960106382978722</v>
      </c>
      <c r="E49" s="32">
        <f t="shared" si="4"/>
        <v>467.50332446808505</v>
      </c>
      <c r="F49" s="32">
        <f t="shared" si="5"/>
        <v>787.3740201567748</v>
      </c>
      <c r="G49" s="10"/>
      <c r="K49" s="1"/>
    </row>
    <row r="50" spans="1:11" ht="12.75">
      <c r="A50" s="1" t="s">
        <v>203</v>
      </c>
      <c r="B50" s="12">
        <v>0</v>
      </c>
      <c r="C50" s="12">
        <v>0</v>
      </c>
      <c r="D50" s="11">
        <f>Perustaulukko!Q50</f>
        <v>0</v>
      </c>
      <c r="E50" s="32">
        <f t="shared" si="4"/>
      </c>
      <c r="F50" s="32">
        <f t="shared" si="5"/>
      </c>
      <c r="G50" s="10"/>
      <c r="K50" s="1"/>
    </row>
    <row r="51" spans="1:11" ht="12.75">
      <c r="A51" s="1" t="s">
        <v>156</v>
      </c>
      <c r="B51" s="12">
        <v>0.02</v>
      </c>
      <c r="C51" s="12">
        <v>0</v>
      </c>
      <c r="D51" s="11">
        <f>Perustaulukko!Q51</f>
        <v>0</v>
      </c>
      <c r="E51" s="32">
        <f t="shared" si="4"/>
      </c>
      <c r="F51" s="32">
        <f t="shared" si="5"/>
        <v>0</v>
      </c>
      <c r="G51" s="10"/>
      <c r="K51" s="1"/>
    </row>
    <row r="52" spans="1:11" ht="12.75">
      <c r="A52" s="1" t="s">
        <v>270</v>
      </c>
      <c r="B52" s="12">
        <v>0</v>
      </c>
      <c r="C52" s="12">
        <v>0</v>
      </c>
      <c r="D52" s="11">
        <f>Perustaulukko!Q52</f>
        <v>0</v>
      </c>
      <c r="E52" s="32">
        <f>IF(C52&gt;0,(D52/C52)*100,"")</f>
      </c>
      <c r="F52" s="32">
        <f>IF(B52&gt;0,(D52/B52)*100,"")</f>
      </c>
      <c r="G52" s="10"/>
      <c r="K52" s="1"/>
    </row>
    <row r="53" spans="1:11" ht="12.75">
      <c r="A53" s="1" t="s">
        <v>178</v>
      </c>
      <c r="B53" s="12">
        <v>0.62</v>
      </c>
      <c r="C53" s="12">
        <v>0.08</v>
      </c>
      <c r="D53" s="11">
        <f>Perustaulukko!Q53</f>
        <v>0.049867021276595744</v>
      </c>
      <c r="E53" s="32">
        <f t="shared" si="4"/>
        <v>62.33377659574468</v>
      </c>
      <c r="F53" s="32">
        <f t="shared" si="5"/>
        <v>8.043067947838022</v>
      </c>
      <c r="G53" s="10"/>
      <c r="K53" s="1"/>
    </row>
    <row r="54" spans="1:11" ht="12.75">
      <c r="A54" s="1" t="s">
        <v>68</v>
      </c>
      <c r="B54" s="12">
        <v>7.04</v>
      </c>
      <c r="C54" s="12">
        <v>2.84</v>
      </c>
      <c r="D54" s="11">
        <f>Perustaulukko!Q54</f>
        <v>1.146941489361702</v>
      </c>
      <c r="E54" s="32">
        <f t="shared" si="0"/>
        <v>40.38526370991909</v>
      </c>
      <c r="F54" s="32">
        <f t="shared" si="1"/>
        <v>16.291782519342355</v>
      </c>
      <c r="G54" s="10"/>
      <c r="K54" s="1"/>
    </row>
    <row r="55" spans="1:11" ht="12.75">
      <c r="A55" s="1" t="s">
        <v>17</v>
      </c>
      <c r="B55" s="12">
        <v>99.42</v>
      </c>
      <c r="C55" s="12">
        <v>43.61</v>
      </c>
      <c r="D55" s="11">
        <f>Perustaulukko!Q55</f>
        <v>70.29587765957447</v>
      </c>
      <c r="E55" s="32">
        <f t="shared" si="0"/>
        <v>161.1921065342226</v>
      </c>
      <c r="F55" s="32">
        <f t="shared" si="1"/>
        <v>70.70597229890814</v>
      </c>
      <c r="G55" s="10"/>
      <c r="K55" s="1"/>
    </row>
    <row r="56" spans="1:11" ht="12.75">
      <c r="A56" s="1" t="s">
        <v>208</v>
      </c>
      <c r="B56" s="12">
        <v>0</v>
      </c>
      <c r="C56" s="12">
        <v>0</v>
      </c>
      <c r="D56" s="11">
        <f>Perustaulukko!Q56</f>
        <v>0</v>
      </c>
      <c r="E56" s="32">
        <f>IF(C56&gt;0,(D56/C56)*100,"")</f>
      </c>
      <c r="F56" s="32">
        <f>IF(B56&gt;0,(D56/B56)*100,"")</f>
      </c>
      <c r="G56" s="10"/>
      <c r="K56" s="1"/>
    </row>
    <row r="57" spans="1:11" ht="12.75">
      <c r="A57" s="1" t="s">
        <v>18</v>
      </c>
      <c r="B57" s="12">
        <v>5.21</v>
      </c>
      <c r="C57" s="12">
        <v>2.18</v>
      </c>
      <c r="D57" s="11">
        <f>Perustaulukko!Q57</f>
        <v>3.158244680851064</v>
      </c>
      <c r="E57" s="32">
        <f t="shared" si="0"/>
        <v>144.87360921335156</v>
      </c>
      <c r="F57" s="32">
        <f t="shared" si="1"/>
        <v>60.61889982439662</v>
      </c>
      <c r="G57" s="10"/>
      <c r="K57" s="1"/>
    </row>
    <row r="58" spans="1:11" ht="12.75">
      <c r="A58" s="1" t="s">
        <v>85</v>
      </c>
      <c r="B58" s="12">
        <v>0</v>
      </c>
      <c r="C58" s="12">
        <v>0</v>
      </c>
      <c r="D58" s="11">
        <f>Perustaulukko!Q58</f>
        <v>0</v>
      </c>
      <c r="E58" s="32">
        <f t="shared" si="0"/>
      </c>
      <c r="F58" s="32">
        <f t="shared" si="1"/>
      </c>
      <c r="G58" s="10"/>
      <c r="K58" s="1"/>
    </row>
    <row r="59" spans="1:11" ht="12.75">
      <c r="A59" s="1" t="s">
        <v>205</v>
      </c>
      <c r="B59" s="12">
        <v>0.15</v>
      </c>
      <c r="C59" s="12">
        <v>0</v>
      </c>
      <c r="D59" s="11">
        <f>Perustaulukko!Q59</f>
        <v>0</v>
      </c>
      <c r="E59" s="32">
        <f>IF(C59&gt;0,(D59/C59)*100,"")</f>
      </c>
      <c r="F59" s="32">
        <f>IF(B59&gt;0,(D59/B59)*100,"")</f>
        <v>0</v>
      </c>
      <c r="G59" s="10"/>
      <c r="K59" s="1"/>
    </row>
    <row r="60" spans="1:11" ht="12.75">
      <c r="A60" s="1" t="s">
        <v>181</v>
      </c>
      <c r="B60" s="12">
        <v>0.03</v>
      </c>
      <c r="C60" s="12">
        <v>0</v>
      </c>
      <c r="D60" s="11">
        <f>Perustaulukko!Q60</f>
        <v>0.049867021276595744</v>
      </c>
      <c r="E60" s="32">
        <f>IF(C60&gt;0,(D60/C60)*100,"")</f>
      </c>
      <c r="F60" s="32">
        <f>IF(B60&gt;0,(D60/B60)*100,"")</f>
        <v>166.22340425531917</v>
      </c>
      <c r="G60" s="10"/>
      <c r="K60" s="1"/>
    </row>
    <row r="61" spans="1:11" ht="12.75">
      <c r="A61" s="1" t="s">
        <v>19</v>
      </c>
      <c r="B61" s="12">
        <v>8.05</v>
      </c>
      <c r="C61" s="12">
        <v>9.63</v>
      </c>
      <c r="D61" s="11">
        <f>Perustaulukko!Q61</f>
        <v>7.8623670212765955</v>
      </c>
      <c r="E61" s="32">
        <f t="shared" si="0"/>
        <v>81.64451735489713</v>
      </c>
      <c r="F61" s="32">
        <f t="shared" si="1"/>
        <v>97.66915554380863</v>
      </c>
      <c r="G61" s="10"/>
      <c r="K61" s="1"/>
    </row>
    <row r="62" spans="1:11" ht="12.75">
      <c r="A62" s="1" t="s">
        <v>20</v>
      </c>
      <c r="B62" s="12">
        <v>0.15</v>
      </c>
      <c r="C62" s="12">
        <v>0.2</v>
      </c>
      <c r="D62" s="11">
        <f>Perustaulukko!Q62</f>
        <v>2.9753989361702127</v>
      </c>
      <c r="E62" s="32">
        <f t="shared" si="0"/>
        <v>1487.6994680851062</v>
      </c>
      <c r="F62" s="32">
        <f t="shared" si="1"/>
        <v>1983.599290780142</v>
      </c>
      <c r="G62" s="10"/>
      <c r="K62" s="1"/>
    </row>
    <row r="63" spans="1:11" ht="12.75">
      <c r="A63" s="1" t="s">
        <v>69</v>
      </c>
      <c r="B63" s="12">
        <v>0.1</v>
      </c>
      <c r="C63" s="12">
        <v>0</v>
      </c>
      <c r="D63" s="11">
        <f>Perustaulukko!Q63</f>
        <v>0.7313829787234042</v>
      </c>
      <c r="E63" s="32">
        <f t="shared" si="0"/>
      </c>
      <c r="F63" s="32">
        <f t="shared" si="1"/>
        <v>731.3829787234042</v>
      </c>
      <c r="G63" s="10"/>
      <c r="K63" s="1"/>
    </row>
    <row r="64" spans="1:11" ht="12.75">
      <c r="A64" s="1" t="s">
        <v>21</v>
      </c>
      <c r="B64" s="12">
        <v>0.1</v>
      </c>
      <c r="C64" s="12">
        <v>0.08</v>
      </c>
      <c r="D64" s="11">
        <f>Perustaulukko!Q64</f>
        <v>0.18284574468085105</v>
      </c>
      <c r="E64" s="32">
        <f t="shared" si="0"/>
        <v>228.5571808510638</v>
      </c>
      <c r="F64" s="32">
        <f t="shared" si="1"/>
        <v>182.84574468085106</v>
      </c>
      <c r="G64" s="10"/>
      <c r="K64" s="1"/>
    </row>
    <row r="65" spans="1:11" ht="12.75">
      <c r="A65" s="1" t="s">
        <v>78</v>
      </c>
      <c r="B65" s="12">
        <v>0</v>
      </c>
      <c r="C65" s="12">
        <v>0</v>
      </c>
      <c r="D65" s="11">
        <f>Perustaulukko!Q65</f>
        <v>0</v>
      </c>
      <c r="E65" s="32">
        <f t="shared" si="0"/>
      </c>
      <c r="F65" s="32">
        <f t="shared" si="1"/>
      </c>
      <c r="G65" s="10"/>
      <c r="K65" s="1"/>
    </row>
    <row r="66" spans="1:11" ht="12.75">
      <c r="A66" s="1" t="s">
        <v>22</v>
      </c>
      <c r="B66" s="12">
        <v>0.03</v>
      </c>
      <c r="C66" s="12">
        <v>0.02</v>
      </c>
      <c r="D66" s="11">
        <f>Perustaulukko!Q66</f>
        <v>0.016622340425531915</v>
      </c>
      <c r="E66" s="32">
        <f t="shared" si="0"/>
        <v>83.11170212765957</v>
      </c>
      <c r="F66" s="32">
        <f t="shared" si="1"/>
        <v>55.40780141843972</v>
      </c>
      <c r="G66" s="10"/>
      <c r="K66" s="1"/>
    </row>
    <row r="67" spans="1:11" ht="12.75">
      <c r="A67" s="1" t="s">
        <v>70</v>
      </c>
      <c r="B67" s="12">
        <v>0.02</v>
      </c>
      <c r="C67" s="12">
        <v>0.03</v>
      </c>
      <c r="D67" s="11">
        <f>Perustaulukko!Q67</f>
        <v>0.016622340425531915</v>
      </c>
      <c r="E67" s="32">
        <f t="shared" si="0"/>
        <v>55.40780141843972</v>
      </c>
      <c r="F67" s="32">
        <f t="shared" si="1"/>
        <v>83.11170212765957</v>
      </c>
      <c r="G67" s="10"/>
      <c r="K67" s="1"/>
    </row>
    <row r="68" spans="1:11" ht="12.75">
      <c r="A68" s="1" t="s">
        <v>23</v>
      </c>
      <c r="B68" s="12">
        <v>0</v>
      </c>
      <c r="C68" s="12">
        <v>0</v>
      </c>
      <c r="D68" s="11">
        <f>Perustaulukko!Q68</f>
        <v>0.016622340425531915</v>
      </c>
      <c r="E68" s="32">
        <f t="shared" si="0"/>
      </c>
      <c r="F68" s="32">
        <f t="shared" si="1"/>
      </c>
      <c r="G68" s="10"/>
      <c r="K68" s="1"/>
    </row>
    <row r="69" spans="1:11" ht="12.75">
      <c r="A69" s="1" t="s">
        <v>188</v>
      </c>
      <c r="B69" s="12">
        <v>0</v>
      </c>
      <c r="C69" s="12">
        <v>0</v>
      </c>
      <c r="D69" s="11">
        <f>Perustaulukko!Q69</f>
        <v>0.016622340425531915</v>
      </c>
      <c r="E69" s="32">
        <f>IF(C69&gt;0,(D69/C69)*100,"")</f>
      </c>
      <c r="F69" s="32">
        <f>IF(B69&gt;0,(D69/B69)*100,"")</f>
      </c>
      <c r="G69" s="10"/>
      <c r="K69" s="1"/>
    </row>
    <row r="70" spans="1:11" ht="12.75">
      <c r="A70" s="1" t="s">
        <v>146</v>
      </c>
      <c r="B70" s="12">
        <v>0</v>
      </c>
      <c r="C70" s="12">
        <v>0</v>
      </c>
      <c r="D70" s="11">
        <f>Perustaulukko!Q70</f>
        <v>0</v>
      </c>
      <c r="E70" s="32">
        <f>IF(C70&gt;0,(D70/C70)*100,"")</f>
      </c>
      <c r="F70" s="32">
        <f>IF(B70&gt;0,(D70/B70)*100,"")</f>
      </c>
      <c r="G70" s="10"/>
      <c r="K70" s="1"/>
    </row>
    <row r="71" spans="1:11" ht="12.75">
      <c r="A71" s="1" t="s">
        <v>24</v>
      </c>
      <c r="B71" s="12">
        <v>0.57</v>
      </c>
      <c r="C71" s="12">
        <v>0.09</v>
      </c>
      <c r="D71" s="11">
        <f>Perustaulukko!Q71</f>
        <v>0.29920212765957444</v>
      </c>
      <c r="E71" s="32">
        <f t="shared" si="0"/>
        <v>332.4468085106383</v>
      </c>
      <c r="F71" s="32">
        <f t="shared" si="1"/>
        <v>52.491601343784986</v>
      </c>
      <c r="G71" s="10"/>
      <c r="H71" s="20"/>
      <c r="K71" s="1"/>
    </row>
    <row r="72" spans="1:11" ht="12.75">
      <c r="A72" s="1" t="s">
        <v>25</v>
      </c>
      <c r="B72" s="12">
        <v>0.75</v>
      </c>
      <c r="C72" s="12">
        <v>0.65</v>
      </c>
      <c r="D72" s="11">
        <f>Perustaulukko!Q72</f>
        <v>1.2965425531914894</v>
      </c>
      <c r="E72" s="32">
        <f t="shared" si="0"/>
        <v>199.46808510638297</v>
      </c>
      <c r="F72" s="32">
        <f t="shared" si="1"/>
        <v>172.87234042553192</v>
      </c>
      <c r="G72" s="10"/>
      <c r="H72" s="20"/>
      <c r="K72" s="1"/>
    </row>
    <row r="73" spans="1:11" ht="12.75">
      <c r="A73" s="1" t="s">
        <v>26</v>
      </c>
      <c r="B73" s="12">
        <v>6.95</v>
      </c>
      <c r="C73" s="12">
        <v>6.14</v>
      </c>
      <c r="D73" s="11">
        <f>Perustaulukko!Q73</f>
        <v>7.11436170212766</v>
      </c>
      <c r="E73" s="32">
        <f t="shared" si="0"/>
        <v>115.86908309654169</v>
      </c>
      <c r="F73" s="32">
        <f t="shared" si="1"/>
        <v>102.36491657737639</v>
      </c>
      <c r="G73" s="10"/>
      <c r="H73" s="20"/>
      <c r="K73" s="1"/>
    </row>
    <row r="74" spans="1:11" ht="12.75">
      <c r="A74" s="1" t="s">
        <v>164</v>
      </c>
      <c r="B74" s="12">
        <v>0.03</v>
      </c>
      <c r="C74" s="12">
        <v>0</v>
      </c>
      <c r="D74" s="11">
        <f>Perustaulukko!Q74</f>
        <v>0</v>
      </c>
      <c r="E74" s="32">
        <f>IF(C74&gt;0,(D74/C74)*100,"")</f>
      </c>
      <c r="F74" s="32">
        <f>IF(B74&gt;0,(D74/B74)*100,"")</f>
        <v>0</v>
      </c>
      <c r="G74" s="10"/>
      <c r="H74" s="20"/>
      <c r="K74" s="1"/>
    </row>
    <row r="75" spans="1:11" ht="12.75">
      <c r="A75" s="1" t="s">
        <v>77</v>
      </c>
      <c r="B75" s="12">
        <v>0.05</v>
      </c>
      <c r="C75" s="12">
        <v>0.03</v>
      </c>
      <c r="D75" s="11">
        <f>Perustaulukko!Q75</f>
        <v>0.1163563829787234</v>
      </c>
      <c r="E75" s="32">
        <f t="shared" si="0"/>
        <v>387.85460992907804</v>
      </c>
      <c r="F75" s="32">
        <f t="shared" si="1"/>
        <v>232.71276595744678</v>
      </c>
      <c r="G75" s="10"/>
      <c r="K75" s="1"/>
    </row>
    <row r="76" spans="1:11" ht="12.75">
      <c r="A76" s="1" t="s">
        <v>89</v>
      </c>
      <c r="B76" s="12">
        <v>0.03</v>
      </c>
      <c r="C76" s="12">
        <v>0.02</v>
      </c>
      <c r="D76" s="11">
        <f>Perustaulukko!Q76</f>
        <v>0</v>
      </c>
      <c r="E76" s="32">
        <f t="shared" si="0"/>
        <v>0</v>
      </c>
      <c r="F76" s="32">
        <f t="shared" si="1"/>
        <v>0</v>
      </c>
      <c r="G76" s="10"/>
      <c r="K76" s="1"/>
    </row>
    <row r="77" spans="1:11" ht="12.75">
      <c r="A77" s="1" t="s">
        <v>71</v>
      </c>
      <c r="B77" s="12">
        <v>0.1</v>
      </c>
      <c r="C77" s="12">
        <v>0</v>
      </c>
      <c r="D77" s="11">
        <f>Perustaulukko!Q77</f>
        <v>1.4295212765957446</v>
      </c>
      <c r="E77" s="32">
        <f t="shared" si="0"/>
      </c>
      <c r="F77" s="32">
        <f t="shared" si="1"/>
        <v>1429.5212765957444</v>
      </c>
      <c r="G77" s="10"/>
      <c r="K77" s="1"/>
    </row>
    <row r="78" spans="1:11" ht="12.75">
      <c r="A78" s="1" t="s">
        <v>252</v>
      </c>
      <c r="B78" s="12">
        <v>0.02</v>
      </c>
      <c r="C78" s="12">
        <v>0</v>
      </c>
      <c r="D78" s="11">
        <f>Perustaulukko!Q78</f>
        <v>0</v>
      </c>
      <c r="E78" s="32">
        <f>IF(C78&gt;0,(D78/C78)*100,"")</f>
      </c>
      <c r="F78" s="32">
        <f>IF(B78&gt;0,(D78/B78)*100,"")</f>
        <v>0</v>
      </c>
      <c r="G78" s="10"/>
      <c r="K78" s="1"/>
    </row>
    <row r="79" spans="1:11" ht="12.75">
      <c r="A79" s="1" t="s">
        <v>94</v>
      </c>
      <c r="B79" s="12">
        <v>0</v>
      </c>
      <c r="C79" s="12">
        <v>0</v>
      </c>
      <c r="D79" s="11">
        <f>Perustaulukko!Q79</f>
        <v>0</v>
      </c>
      <c r="E79" s="32">
        <f t="shared" si="0"/>
      </c>
      <c r="F79" s="32">
        <f t="shared" si="1"/>
      </c>
      <c r="G79" s="10"/>
      <c r="H79" s="21"/>
      <c r="K79" s="1"/>
    </row>
    <row r="80" spans="1:11" ht="12.75">
      <c r="A80" s="1" t="s">
        <v>220</v>
      </c>
      <c r="B80" s="12">
        <v>0</v>
      </c>
      <c r="C80" s="12">
        <v>0</v>
      </c>
      <c r="D80" s="11">
        <f>Perustaulukko!Q80</f>
        <v>0.016622340425531915</v>
      </c>
      <c r="E80" s="32">
        <f>IF(C80&gt;0,(D80/C80)*100,"")</f>
      </c>
      <c r="F80" s="32">
        <f>IF(B80&gt;0,(D80/B80)*100,"")</f>
      </c>
      <c r="G80" s="10"/>
      <c r="H80" s="21"/>
      <c r="K80" s="1"/>
    </row>
    <row r="81" spans="1:11" ht="12.75">
      <c r="A81" s="1" t="s">
        <v>198</v>
      </c>
      <c r="B81" s="12">
        <v>0.46</v>
      </c>
      <c r="C81" s="12">
        <v>0</v>
      </c>
      <c r="D81" s="11">
        <f>Perustaulukko!Q81</f>
        <v>0</v>
      </c>
      <c r="E81" s="32">
        <f>IF(C81&gt;0,(D81/C81)*100,"")</f>
      </c>
      <c r="F81" s="32">
        <f>IF(B81&gt;0,(D81/B81)*100,"")</f>
        <v>0</v>
      </c>
      <c r="G81" s="10"/>
      <c r="H81" s="21"/>
      <c r="K81" s="1"/>
    </row>
    <row r="82" spans="1:11" ht="12.75">
      <c r="A82" s="1" t="s">
        <v>27</v>
      </c>
      <c r="B82" s="12">
        <v>4.49</v>
      </c>
      <c r="C82" s="12">
        <v>1.24</v>
      </c>
      <c r="D82" s="11">
        <f>Perustaulukko!Q82</f>
        <v>0</v>
      </c>
      <c r="E82" s="32">
        <f t="shared" si="0"/>
        <v>0</v>
      </c>
      <c r="F82" s="32">
        <f t="shared" si="1"/>
        <v>0</v>
      </c>
      <c r="G82" s="10"/>
      <c r="H82" s="20"/>
      <c r="K82" s="1"/>
    </row>
    <row r="83" spans="1:11" ht="12.75">
      <c r="A83" s="1" t="s">
        <v>28</v>
      </c>
      <c r="B83" s="12">
        <v>0.1</v>
      </c>
      <c r="C83" s="12">
        <v>0.09</v>
      </c>
      <c r="D83" s="11">
        <f>Perustaulukko!Q83</f>
        <v>0.049867021276595744</v>
      </c>
      <c r="E83" s="32">
        <f t="shared" si="0"/>
        <v>55.40780141843972</v>
      </c>
      <c r="F83" s="32">
        <f t="shared" si="1"/>
        <v>49.86702127659574</v>
      </c>
      <c r="G83" s="10"/>
      <c r="H83" s="21"/>
      <c r="K83" s="1"/>
    </row>
    <row r="84" spans="1:11" ht="12.75">
      <c r="A84" s="1" t="s">
        <v>29</v>
      </c>
      <c r="B84" s="12">
        <v>0.43</v>
      </c>
      <c r="C84" s="12">
        <v>0.12</v>
      </c>
      <c r="D84" s="11">
        <f>Perustaulukko!Q84</f>
        <v>0.06648936170212766</v>
      </c>
      <c r="E84" s="32">
        <f t="shared" si="0"/>
        <v>55.40780141843972</v>
      </c>
      <c r="F84" s="32">
        <f t="shared" si="1"/>
        <v>15.46264225630876</v>
      </c>
      <c r="G84" s="10"/>
      <c r="H84" s="21"/>
      <c r="K84" s="1"/>
    </row>
    <row r="85" spans="1:11" ht="12.75">
      <c r="A85" s="1" t="s">
        <v>199</v>
      </c>
      <c r="B85" s="12">
        <v>0.09</v>
      </c>
      <c r="C85" s="12">
        <v>0.02</v>
      </c>
      <c r="D85" s="11">
        <f>Perustaulukko!Q85</f>
        <v>0.016622340425531915</v>
      </c>
      <c r="E85" s="32">
        <f t="shared" si="0"/>
        <v>83.11170212765957</v>
      </c>
      <c r="F85" s="32">
        <f t="shared" si="1"/>
        <v>18.469267139479907</v>
      </c>
      <c r="G85" s="10"/>
      <c r="H85" s="21"/>
      <c r="K85" s="1"/>
    </row>
    <row r="86" spans="1:11" ht="12.75">
      <c r="A86" s="1" t="s">
        <v>30</v>
      </c>
      <c r="B86" s="12">
        <v>0.57</v>
      </c>
      <c r="C86" s="12">
        <v>0.06</v>
      </c>
      <c r="D86" s="11">
        <f>Perustaulukko!Q86</f>
        <v>0.03324468085106383</v>
      </c>
      <c r="E86" s="32">
        <f t="shared" si="0"/>
        <v>55.40780141843972</v>
      </c>
      <c r="F86" s="32">
        <f t="shared" si="1"/>
        <v>5.832400149309444</v>
      </c>
      <c r="G86" s="10"/>
      <c r="H86" s="21"/>
      <c r="K86" s="1"/>
    </row>
    <row r="87" spans="1:11" ht="12.75">
      <c r="A87" s="1" t="s">
        <v>31</v>
      </c>
      <c r="B87" s="12">
        <v>9.58</v>
      </c>
      <c r="C87" s="12">
        <v>7.68</v>
      </c>
      <c r="D87" s="11">
        <f>Perustaulukko!Q87</f>
        <v>6.549202127659575</v>
      </c>
      <c r="E87" s="32">
        <f t="shared" si="0"/>
        <v>85.27606937056738</v>
      </c>
      <c r="F87" s="32">
        <f t="shared" si="1"/>
        <v>68.36327899435881</v>
      </c>
      <c r="G87" s="10"/>
      <c r="H87" s="20"/>
      <c r="K87" s="1"/>
    </row>
    <row r="88" spans="1:11" ht="12.75">
      <c r="A88" s="1" t="s">
        <v>32</v>
      </c>
      <c r="B88" s="12">
        <v>26.38</v>
      </c>
      <c r="C88" s="12">
        <v>0.88</v>
      </c>
      <c r="D88" s="11">
        <f>Perustaulukko!Q88</f>
        <v>1.545877659574468</v>
      </c>
      <c r="E88" s="32">
        <f t="shared" si="0"/>
        <v>175.667915860735</v>
      </c>
      <c r="F88" s="32">
        <f t="shared" si="1"/>
        <v>5.860036617037408</v>
      </c>
      <c r="G88" s="10"/>
      <c r="H88" s="20"/>
      <c r="K88" s="1"/>
    </row>
    <row r="89" spans="1:11" ht="12.75">
      <c r="A89" s="1" t="s">
        <v>33</v>
      </c>
      <c r="B89" s="12">
        <v>0.55</v>
      </c>
      <c r="C89" s="12">
        <v>0</v>
      </c>
      <c r="D89" s="11">
        <f>Perustaulukko!Q89</f>
        <v>0</v>
      </c>
      <c r="E89" s="32">
        <f t="shared" si="0"/>
      </c>
      <c r="F89" s="32">
        <f t="shared" si="1"/>
        <v>0</v>
      </c>
      <c r="G89" s="10"/>
      <c r="H89" s="21"/>
      <c r="K89" s="1"/>
    </row>
    <row r="90" spans="1:11" ht="12.75">
      <c r="A90" s="1" t="s">
        <v>236</v>
      </c>
      <c r="B90" s="12">
        <v>0.1</v>
      </c>
      <c r="C90" s="12">
        <v>0</v>
      </c>
      <c r="D90" s="11">
        <f>Perustaulukko!Q90</f>
        <v>0</v>
      </c>
      <c r="E90" s="32">
        <f>IF(C90&gt;0,(D90/C90)*100,"")</f>
      </c>
      <c r="F90" s="32">
        <f>IF(B90&gt;0,(D90/B90)*100,"")</f>
        <v>0</v>
      </c>
      <c r="G90" s="10"/>
      <c r="H90" s="21"/>
      <c r="K90" s="1"/>
    </row>
    <row r="91" spans="1:11" ht="12.75">
      <c r="A91" s="1" t="s">
        <v>200</v>
      </c>
      <c r="B91" s="12">
        <v>0.09</v>
      </c>
      <c r="C91" s="12">
        <v>0</v>
      </c>
      <c r="D91" s="11">
        <f>Perustaulukko!Q91</f>
        <v>0</v>
      </c>
      <c r="E91" s="32">
        <f>IF(C91&gt;0,(D91/C91)*100,"")</f>
      </c>
      <c r="F91" s="32">
        <f>IF(B91&gt;0,(D91/B91)*100,"")</f>
        <v>0</v>
      </c>
      <c r="G91" s="10"/>
      <c r="H91" s="21"/>
      <c r="K91" s="1"/>
    </row>
    <row r="92" spans="1:11" ht="12.75">
      <c r="A92" s="1" t="s">
        <v>112</v>
      </c>
      <c r="B92" s="12">
        <v>0.03</v>
      </c>
      <c r="C92" s="12">
        <v>0</v>
      </c>
      <c r="D92" s="11">
        <f>Perustaulukko!Q92</f>
        <v>0</v>
      </c>
      <c r="E92" s="32">
        <f t="shared" si="0"/>
      </c>
      <c r="F92" s="32">
        <f t="shared" si="1"/>
        <v>0</v>
      </c>
      <c r="G92" s="10"/>
      <c r="H92" s="21"/>
      <c r="K92" s="1"/>
    </row>
    <row r="93" spans="1:11" ht="12.75">
      <c r="A93" s="1" t="s">
        <v>34</v>
      </c>
      <c r="B93" s="12">
        <v>4.8</v>
      </c>
      <c r="C93" s="12">
        <v>2.27</v>
      </c>
      <c r="D93" s="11">
        <f>Perustaulukko!Q93</f>
        <v>0.7480053191489361</v>
      </c>
      <c r="E93" s="32">
        <f t="shared" si="0"/>
        <v>32.951776173961946</v>
      </c>
      <c r="F93" s="32">
        <f t="shared" si="1"/>
        <v>15.583444148936168</v>
      </c>
      <c r="G93" s="10"/>
      <c r="H93" s="21"/>
      <c r="K93" s="1"/>
    </row>
    <row r="94" spans="1:11" ht="12.75">
      <c r="A94" s="1" t="s">
        <v>35</v>
      </c>
      <c r="B94" s="12">
        <v>0.58</v>
      </c>
      <c r="C94" s="12">
        <v>0.28</v>
      </c>
      <c r="D94" s="11">
        <f>Perustaulukko!Q94</f>
        <v>0.03324468085106383</v>
      </c>
      <c r="E94" s="32">
        <f t="shared" si="0"/>
        <v>11.873100303951366</v>
      </c>
      <c r="F94" s="32">
        <f t="shared" si="1"/>
        <v>5.731841526045488</v>
      </c>
      <c r="G94" s="10"/>
      <c r="H94" s="21"/>
      <c r="K94" s="1"/>
    </row>
    <row r="95" spans="1:11" ht="12.75">
      <c r="A95" s="1" t="s">
        <v>36</v>
      </c>
      <c r="B95" s="12">
        <v>1.37</v>
      </c>
      <c r="C95" s="12">
        <v>0.28</v>
      </c>
      <c r="D95" s="11">
        <f>Perustaulukko!Q95</f>
        <v>0.14960106382978722</v>
      </c>
      <c r="E95" s="32">
        <f t="shared" si="0"/>
        <v>53.42895136778114</v>
      </c>
      <c r="F95" s="32">
        <f t="shared" si="1"/>
        <v>10.919785681006365</v>
      </c>
      <c r="G95" s="10"/>
      <c r="H95" s="21"/>
      <c r="K95" s="1"/>
    </row>
    <row r="96" spans="1:11" ht="12.75">
      <c r="A96" s="1" t="s">
        <v>37</v>
      </c>
      <c r="B96" s="12">
        <v>2.67</v>
      </c>
      <c r="C96" s="12">
        <v>1.25</v>
      </c>
      <c r="D96" s="11">
        <f>Perustaulukko!Q96</f>
        <v>1.0970744680851063</v>
      </c>
      <c r="E96" s="32">
        <f t="shared" si="0"/>
        <v>87.7659574468085</v>
      </c>
      <c r="F96" s="32">
        <f t="shared" si="1"/>
        <v>41.088931388955295</v>
      </c>
      <c r="G96" s="10"/>
      <c r="H96" s="20"/>
      <c r="K96" s="1"/>
    </row>
    <row r="97" spans="1:11" ht="12.75">
      <c r="A97" s="1" t="s">
        <v>38</v>
      </c>
      <c r="B97" s="12">
        <v>2.28</v>
      </c>
      <c r="C97" s="12">
        <v>2.16</v>
      </c>
      <c r="D97" s="11">
        <f>Perustaulukko!Q97</f>
        <v>1.3297872340425532</v>
      </c>
      <c r="E97" s="32">
        <f t="shared" si="0"/>
        <v>61.56422379826635</v>
      </c>
      <c r="F97" s="32">
        <f t="shared" si="1"/>
        <v>58.32400149309444</v>
      </c>
      <c r="G97" s="10"/>
      <c r="H97" s="20"/>
      <c r="K97" s="1"/>
    </row>
    <row r="98" spans="1:11" ht="12.75">
      <c r="A98" s="1" t="s">
        <v>39</v>
      </c>
      <c r="B98" s="12">
        <v>4.03</v>
      </c>
      <c r="C98" s="12">
        <v>2.6</v>
      </c>
      <c r="D98" s="11">
        <f>Perustaulukko!Q98</f>
        <v>3.125</v>
      </c>
      <c r="E98" s="32">
        <f t="shared" si="0"/>
        <v>120.1923076923077</v>
      </c>
      <c r="F98" s="32">
        <f t="shared" si="1"/>
        <v>77.54342431761786</v>
      </c>
      <c r="G98" s="10"/>
      <c r="H98" s="20"/>
      <c r="K98" s="1"/>
    </row>
    <row r="99" spans="1:11" ht="12.75">
      <c r="A99" s="1" t="s">
        <v>40</v>
      </c>
      <c r="B99" s="12">
        <v>50.92</v>
      </c>
      <c r="C99" s="12">
        <v>53.5</v>
      </c>
      <c r="D99" s="11">
        <f>Perustaulukko!Q99</f>
        <v>59.87367021276596</v>
      </c>
      <c r="E99" s="32">
        <f t="shared" si="0"/>
        <v>111.91340226685227</v>
      </c>
      <c r="F99" s="32">
        <f t="shared" si="1"/>
        <v>117.5837985325333</v>
      </c>
      <c r="G99" s="10"/>
      <c r="H99" s="20"/>
      <c r="K99" s="1"/>
    </row>
    <row r="100" spans="1:11" ht="12.75">
      <c r="A100" s="1" t="s">
        <v>41</v>
      </c>
      <c r="B100" s="12">
        <v>92.93</v>
      </c>
      <c r="C100" s="12">
        <v>81.73</v>
      </c>
      <c r="D100" s="11">
        <f>Perustaulukko!Q100</f>
        <v>87.0844414893617</v>
      </c>
      <c r="E100" s="32">
        <f t="shared" si="0"/>
        <v>106.55137830583837</v>
      </c>
      <c r="F100" s="32">
        <f t="shared" si="1"/>
        <v>93.70971859395425</v>
      </c>
      <c r="G100" s="10"/>
      <c r="H100" s="20"/>
      <c r="K100" s="1"/>
    </row>
    <row r="101" spans="1:11" ht="12.75">
      <c r="A101" s="1" t="s">
        <v>72</v>
      </c>
      <c r="B101" s="12">
        <v>0.1</v>
      </c>
      <c r="C101" s="12">
        <v>0.03</v>
      </c>
      <c r="D101" s="11">
        <f>Perustaulukko!Q101</f>
        <v>0</v>
      </c>
      <c r="E101" s="32">
        <f t="shared" si="0"/>
        <v>0</v>
      </c>
      <c r="F101" s="32">
        <f t="shared" si="1"/>
        <v>0</v>
      </c>
      <c r="G101" s="10"/>
      <c r="H101" s="21"/>
      <c r="K101" s="1"/>
    </row>
    <row r="102" spans="1:11" ht="12.75">
      <c r="A102" s="1" t="s">
        <v>42</v>
      </c>
      <c r="B102" s="12">
        <v>1.73</v>
      </c>
      <c r="C102" s="12">
        <v>0.9</v>
      </c>
      <c r="D102" s="11">
        <f>Perustaulukko!Q102</f>
        <v>0.8477393617021276</v>
      </c>
      <c r="E102" s="32">
        <f t="shared" si="0"/>
        <v>94.19326241134752</v>
      </c>
      <c r="F102" s="32">
        <f t="shared" si="1"/>
        <v>49.00227524289755</v>
      </c>
      <c r="G102" s="10"/>
      <c r="H102" s="20"/>
      <c r="K102" s="1"/>
    </row>
    <row r="103" spans="1:11" ht="12.75">
      <c r="A103" s="1" t="s">
        <v>43</v>
      </c>
      <c r="B103" s="12">
        <v>0.17</v>
      </c>
      <c r="C103" s="12">
        <v>0.2</v>
      </c>
      <c r="D103" s="11">
        <f>Perustaulukko!Q103</f>
        <v>0.16622340425531915</v>
      </c>
      <c r="E103" s="32">
        <f t="shared" si="0"/>
        <v>83.11170212765957</v>
      </c>
      <c r="F103" s="32">
        <f t="shared" si="1"/>
        <v>97.77847309136419</v>
      </c>
      <c r="G103" s="10"/>
      <c r="H103" s="21"/>
      <c r="K103" s="1"/>
    </row>
    <row r="104" spans="1:11" ht="12.75">
      <c r="A104" s="1" t="s">
        <v>44</v>
      </c>
      <c r="B104" s="12">
        <v>8.74</v>
      </c>
      <c r="C104" s="12">
        <v>4.1</v>
      </c>
      <c r="D104" s="11">
        <f>Perustaulukko!Q104</f>
        <v>2.5764627659574466</v>
      </c>
      <c r="E104" s="32">
        <f t="shared" si="0"/>
        <v>62.84055526725481</v>
      </c>
      <c r="F104" s="32">
        <f t="shared" si="1"/>
        <v>29.478979015531426</v>
      </c>
      <c r="G104" s="10"/>
      <c r="H104" s="20"/>
      <c r="K104" s="1"/>
    </row>
    <row r="105" spans="1:11" ht="12.75">
      <c r="A105" s="1" t="s">
        <v>45</v>
      </c>
      <c r="B105" s="12">
        <v>13.02</v>
      </c>
      <c r="C105" s="12">
        <v>14.76</v>
      </c>
      <c r="D105" s="11">
        <f>Perustaulukko!Q105</f>
        <v>16.47273936170213</v>
      </c>
      <c r="E105" s="32">
        <f t="shared" si="0"/>
        <v>111.60392521478406</v>
      </c>
      <c r="F105" s="32">
        <f t="shared" si="1"/>
        <v>126.51873549694415</v>
      </c>
      <c r="G105" s="10"/>
      <c r="H105" s="20"/>
      <c r="K105" s="1"/>
    </row>
    <row r="106" spans="1:11" ht="12.75">
      <c r="A106" s="1" t="s">
        <v>172</v>
      </c>
      <c r="B106" s="12">
        <v>0.1</v>
      </c>
      <c r="C106" s="12">
        <v>0.02</v>
      </c>
      <c r="D106" s="11">
        <f>Perustaulukko!Q106</f>
        <v>0.016622340425531915</v>
      </c>
      <c r="E106" s="32">
        <f>IF(C106&gt;0,(D106/C106)*100,"")</f>
        <v>83.11170212765957</v>
      </c>
      <c r="F106" s="32">
        <f>IF(B106&gt;0,(D106/B106)*100,"")</f>
        <v>16.622340425531913</v>
      </c>
      <c r="G106" s="10"/>
      <c r="H106" s="20"/>
      <c r="K106" s="1"/>
    </row>
    <row r="107" spans="1:11" ht="12.75">
      <c r="A107" s="1" t="s">
        <v>46</v>
      </c>
      <c r="B107" s="12">
        <v>73.11</v>
      </c>
      <c r="C107" s="12">
        <v>43.01</v>
      </c>
      <c r="D107" s="11">
        <f>Perustaulukko!Q107</f>
        <v>66.15691489361701</v>
      </c>
      <c r="E107" s="32">
        <f t="shared" si="0"/>
        <v>153.81751893424092</v>
      </c>
      <c r="F107" s="32">
        <f t="shared" si="1"/>
        <v>90.48955668665984</v>
      </c>
      <c r="G107" s="10"/>
      <c r="H107" s="20"/>
      <c r="K107" s="1"/>
    </row>
    <row r="108" spans="1:11" ht="12.75">
      <c r="A108" s="1" t="s">
        <v>102</v>
      </c>
      <c r="B108" s="12">
        <v>0</v>
      </c>
      <c r="C108" s="12">
        <v>0.02</v>
      </c>
      <c r="D108" s="11">
        <f>Perustaulukko!Q108</f>
        <v>0.049867021276595744</v>
      </c>
      <c r="E108" s="32">
        <f aca="true" t="shared" si="6" ref="E108:E137">IF(C108&gt;0,(D108/C108)*100,"")</f>
        <v>249.33510638297872</v>
      </c>
      <c r="F108" s="32">
        <f aca="true" t="shared" si="7" ref="F108:F137">IF(B108&gt;0,(D108/B108)*100,"")</f>
      </c>
      <c r="G108" s="10"/>
      <c r="H108" s="21"/>
      <c r="K108" s="1"/>
    </row>
    <row r="109" spans="1:11" ht="12.75">
      <c r="A109" s="1" t="s">
        <v>47</v>
      </c>
      <c r="B109" s="12">
        <v>27.54</v>
      </c>
      <c r="C109" s="12">
        <v>22.75</v>
      </c>
      <c r="D109" s="11">
        <f>Perustaulukko!Q109</f>
        <v>30.0531914893617</v>
      </c>
      <c r="E109" s="32">
        <f t="shared" si="6"/>
        <v>132.10194061257891</v>
      </c>
      <c r="F109" s="32">
        <f t="shared" si="7"/>
        <v>109.12560453653487</v>
      </c>
      <c r="G109" s="10"/>
      <c r="H109" s="20"/>
      <c r="K109" s="1"/>
    </row>
    <row r="110" spans="1:11" ht="12.75">
      <c r="A110" s="1" t="s">
        <v>48</v>
      </c>
      <c r="B110" s="12">
        <v>7.57</v>
      </c>
      <c r="C110" s="12">
        <v>6.75</v>
      </c>
      <c r="D110" s="11">
        <f>Perustaulukko!Q110</f>
        <v>9.242021276595745</v>
      </c>
      <c r="E110" s="32">
        <f t="shared" si="6"/>
        <v>136.91883372734438</v>
      </c>
      <c r="F110" s="32">
        <f t="shared" si="7"/>
        <v>122.08746732623177</v>
      </c>
      <c r="G110" s="10"/>
      <c r="H110" s="20"/>
      <c r="K110" s="1"/>
    </row>
    <row r="111" spans="1:11" ht="12.75">
      <c r="A111" s="1" t="s">
        <v>49</v>
      </c>
      <c r="B111" s="12">
        <v>2.24</v>
      </c>
      <c r="C111" s="12">
        <v>0.51</v>
      </c>
      <c r="D111" s="11">
        <f>Perustaulukko!Q111</f>
        <v>0.7646276595744681</v>
      </c>
      <c r="E111" s="32">
        <f t="shared" si="6"/>
        <v>149.9269920734251</v>
      </c>
      <c r="F111" s="32">
        <f t="shared" si="7"/>
        <v>34.13516337386018</v>
      </c>
      <c r="G111" s="10"/>
      <c r="H111" s="21"/>
      <c r="K111" s="1"/>
    </row>
    <row r="112" spans="1:11" ht="12.75">
      <c r="A112" s="1" t="s">
        <v>50</v>
      </c>
      <c r="B112" s="12">
        <v>8.74</v>
      </c>
      <c r="C112" s="12">
        <v>10.42</v>
      </c>
      <c r="D112" s="11">
        <f>Perustaulukko!Q112</f>
        <v>7.995345744680851</v>
      </c>
      <c r="E112" s="32">
        <f t="shared" si="6"/>
        <v>76.73076530403887</v>
      </c>
      <c r="F112" s="32">
        <f t="shared" si="7"/>
        <v>91.47992842884268</v>
      </c>
      <c r="G112" s="10"/>
      <c r="H112" s="20"/>
      <c r="I112" s="20"/>
      <c r="K112" s="1"/>
    </row>
    <row r="113" spans="1:11" ht="12.75">
      <c r="A113" s="1" t="s">
        <v>51</v>
      </c>
      <c r="B113" s="12">
        <v>42.82</v>
      </c>
      <c r="C113" s="12">
        <v>34.66</v>
      </c>
      <c r="D113" s="11">
        <f>Perustaulukko!Q113</f>
        <v>35.5718085106383</v>
      </c>
      <c r="E113" s="32">
        <f t="shared" si="6"/>
        <v>102.63072276583469</v>
      </c>
      <c r="F113" s="32">
        <f t="shared" si="7"/>
        <v>83.07288302344301</v>
      </c>
      <c r="G113" s="10"/>
      <c r="H113" s="20"/>
      <c r="K113" s="1"/>
    </row>
    <row r="114" spans="1:11" ht="12.75">
      <c r="A114" s="1" t="s">
        <v>52</v>
      </c>
      <c r="B114" s="12">
        <v>2.47</v>
      </c>
      <c r="C114" s="12">
        <v>1.95</v>
      </c>
      <c r="D114" s="11">
        <f>Perustaulukko!Q114</f>
        <v>2.293882978723404</v>
      </c>
      <c r="E114" s="32">
        <f t="shared" si="6"/>
        <v>117.63502454991817</v>
      </c>
      <c r="F114" s="32">
        <f t="shared" si="7"/>
        <v>92.86975622361959</v>
      </c>
      <c r="G114" s="10"/>
      <c r="H114" s="21"/>
      <c r="K114" s="1"/>
    </row>
    <row r="115" spans="1:11" ht="12.75">
      <c r="A115" s="1" t="s">
        <v>53</v>
      </c>
      <c r="B115" s="12">
        <v>1.08</v>
      </c>
      <c r="C115" s="12">
        <v>0.11</v>
      </c>
      <c r="D115" s="11">
        <f>Perustaulukko!Q115</f>
        <v>0.3490691489361702</v>
      </c>
      <c r="E115" s="32">
        <f t="shared" si="6"/>
        <v>317.3355899419729</v>
      </c>
      <c r="F115" s="32">
        <f t="shared" si="7"/>
        <v>32.32121749408983</v>
      </c>
      <c r="G115" s="10"/>
      <c r="H115" s="21"/>
      <c r="K115" s="1"/>
    </row>
    <row r="116" spans="1:11" ht="12.75">
      <c r="A116" s="1" t="s">
        <v>54</v>
      </c>
      <c r="B116" s="12">
        <v>22.35</v>
      </c>
      <c r="C116" s="12">
        <v>21.02</v>
      </c>
      <c r="D116" s="11">
        <f>Perustaulukko!Q116</f>
        <v>24.434840425531913</v>
      </c>
      <c r="E116" s="32">
        <f t="shared" si="6"/>
        <v>116.24567281413852</v>
      </c>
      <c r="F116" s="32">
        <f t="shared" si="7"/>
        <v>109.32814508067969</v>
      </c>
      <c r="G116" s="10"/>
      <c r="H116" s="20"/>
      <c r="K116" s="1"/>
    </row>
    <row r="117" spans="1:11" ht="12.75">
      <c r="A117" s="1" t="s">
        <v>55</v>
      </c>
      <c r="B117" s="12">
        <v>4.39</v>
      </c>
      <c r="C117" s="12">
        <v>4.25</v>
      </c>
      <c r="D117" s="11">
        <f>Perustaulukko!Q117</f>
        <v>4.305186170212766</v>
      </c>
      <c r="E117" s="32">
        <f t="shared" si="6"/>
        <v>101.2984981226533</v>
      </c>
      <c r="F117" s="32">
        <f t="shared" si="7"/>
        <v>98.06802210051858</v>
      </c>
      <c r="G117" s="10"/>
      <c r="H117" s="21"/>
      <c r="K117" s="1"/>
    </row>
    <row r="118" spans="1:11" ht="12.75">
      <c r="A118" s="1" t="s">
        <v>56</v>
      </c>
      <c r="B118" s="12">
        <v>2.45</v>
      </c>
      <c r="C118" s="12">
        <v>0.29</v>
      </c>
      <c r="D118" s="11">
        <f>Perustaulukko!Q118</f>
        <v>0.3158244680851064</v>
      </c>
      <c r="E118" s="32">
        <f t="shared" si="6"/>
        <v>108.90498899486427</v>
      </c>
      <c r="F118" s="32">
        <f t="shared" si="7"/>
        <v>12.890794615718626</v>
      </c>
      <c r="G118" s="10"/>
      <c r="H118" s="20"/>
      <c r="K118" s="1"/>
    </row>
    <row r="119" spans="1:11" ht="12.75">
      <c r="A119" s="1" t="s">
        <v>57</v>
      </c>
      <c r="B119" s="12">
        <v>0.05</v>
      </c>
      <c r="C119" s="12">
        <v>0.05</v>
      </c>
      <c r="D119" s="11">
        <f>Perustaulukko!Q119</f>
        <v>0.016622340425531915</v>
      </c>
      <c r="E119" s="32">
        <f t="shared" si="6"/>
        <v>33.244680851063826</v>
      </c>
      <c r="F119" s="32">
        <f t="shared" si="7"/>
        <v>33.244680851063826</v>
      </c>
      <c r="G119" s="10"/>
      <c r="H119" s="21"/>
      <c r="K119" s="1"/>
    </row>
    <row r="120" spans="1:11" ht="12.75">
      <c r="A120" s="1" t="s">
        <v>201</v>
      </c>
      <c r="B120" s="12">
        <v>0</v>
      </c>
      <c r="C120" s="12">
        <v>0</v>
      </c>
      <c r="D120" s="11">
        <f>Perustaulukko!Q120</f>
        <v>0</v>
      </c>
      <c r="E120" s="32">
        <f>IF(C120&gt;0,(D120/C120)*100,"")</f>
      </c>
      <c r="F120" s="32">
        <f>IF(B120&gt;0,(D120/B120)*100,"")</f>
      </c>
      <c r="G120" s="10"/>
      <c r="H120" s="21"/>
      <c r="K120" s="1"/>
    </row>
    <row r="121" spans="1:11" ht="12.75">
      <c r="A121" s="1" t="s">
        <v>58</v>
      </c>
      <c r="B121" s="12">
        <v>72.27</v>
      </c>
      <c r="C121" s="12">
        <v>21.68</v>
      </c>
      <c r="D121" s="11">
        <f>Perustaulukko!Q121</f>
        <v>11.602393617021276</v>
      </c>
      <c r="E121" s="32">
        <f t="shared" si="6"/>
        <v>53.51657572426788</v>
      </c>
      <c r="F121" s="32">
        <f t="shared" si="7"/>
        <v>16.05423220841466</v>
      </c>
      <c r="G121" s="10"/>
      <c r="H121" s="20"/>
      <c r="K121" s="1"/>
    </row>
    <row r="122" spans="1:11" ht="12.75">
      <c r="A122" s="1" t="s">
        <v>59</v>
      </c>
      <c r="B122" s="12">
        <v>0.12</v>
      </c>
      <c r="C122" s="12">
        <v>0.14</v>
      </c>
      <c r="D122" s="11">
        <f>Perustaulukko!Q122</f>
        <v>0.049867021276595744</v>
      </c>
      <c r="E122" s="32">
        <f t="shared" si="6"/>
        <v>35.619300911854104</v>
      </c>
      <c r="F122" s="32">
        <f t="shared" si="7"/>
        <v>41.55585106382979</v>
      </c>
      <c r="G122" s="10"/>
      <c r="H122" s="21"/>
      <c r="K122" s="1"/>
    </row>
    <row r="123" spans="1:11" ht="12.75">
      <c r="A123" s="1" t="s">
        <v>60</v>
      </c>
      <c r="B123" s="12">
        <v>2.83</v>
      </c>
      <c r="C123" s="12">
        <v>3.37</v>
      </c>
      <c r="D123" s="11">
        <f>Perustaulukko!Q123</f>
        <v>1.545877659574468</v>
      </c>
      <c r="E123" s="32">
        <f t="shared" si="6"/>
        <v>45.87174064019193</v>
      </c>
      <c r="F123" s="32">
        <f t="shared" si="7"/>
        <v>54.62465228178333</v>
      </c>
      <c r="G123" s="10"/>
      <c r="H123" s="21"/>
      <c r="K123" s="1"/>
    </row>
    <row r="124" spans="1:11" ht="12.75">
      <c r="A124" s="1" t="s">
        <v>61</v>
      </c>
      <c r="B124" s="12">
        <v>1.52</v>
      </c>
      <c r="C124" s="12">
        <v>0.31</v>
      </c>
      <c r="D124" s="11">
        <f>Perustaulukko!Q124</f>
        <v>0.5152925531914894</v>
      </c>
      <c r="E124" s="32">
        <f t="shared" si="6"/>
        <v>166.22340425531917</v>
      </c>
      <c r="F124" s="32">
        <f t="shared" si="7"/>
        <v>33.90082586786114</v>
      </c>
      <c r="G124" s="10"/>
      <c r="H124" s="20"/>
      <c r="K124" s="1"/>
    </row>
    <row r="125" spans="1:11" ht="12.75">
      <c r="A125" s="1" t="s">
        <v>312</v>
      </c>
      <c r="B125" s="12">
        <v>0</v>
      </c>
      <c r="C125" s="12">
        <v>0.02</v>
      </c>
      <c r="D125" s="11">
        <f>Perustaulukko!Q125</f>
        <v>0.016622340425531915</v>
      </c>
      <c r="E125" s="32">
        <f>IF(C125&gt;0,(D125/C125)*100,"")</f>
        <v>83.11170212765957</v>
      </c>
      <c r="F125" s="32">
        <f>IF(B125&gt;0,(D125/B125)*100,"")</f>
      </c>
      <c r="G125" s="10"/>
      <c r="H125" s="20"/>
      <c r="K125" s="1"/>
    </row>
    <row r="126" spans="1:11" ht="12.75">
      <c r="A126" s="1" t="s">
        <v>62</v>
      </c>
      <c r="B126" s="12">
        <v>0.75</v>
      </c>
      <c r="C126" s="12">
        <v>0.87</v>
      </c>
      <c r="D126" s="11">
        <f>Perustaulukko!Q126</f>
        <v>0.4820478723404255</v>
      </c>
      <c r="E126" s="32">
        <f t="shared" si="6"/>
        <v>55.40780141843972</v>
      </c>
      <c r="F126" s="32">
        <f t="shared" si="7"/>
        <v>64.27304964539007</v>
      </c>
      <c r="G126" s="10"/>
      <c r="H126" s="21"/>
      <c r="K126" s="1"/>
    </row>
    <row r="127" spans="1:11" ht="12.75">
      <c r="A127" s="1" t="s">
        <v>63</v>
      </c>
      <c r="B127" s="12">
        <v>16.2</v>
      </c>
      <c r="C127" s="12">
        <v>12.76</v>
      </c>
      <c r="D127" s="11">
        <f>Perustaulukko!Q127</f>
        <v>8.128324468085106</v>
      </c>
      <c r="E127" s="32">
        <f t="shared" si="6"/>
        <v>63.701602414460076</v>
      </c>
      <c r="F127" s="32">
        <f t="shared" si="7"/>
        <v>50.17484239558707</v>
      </c>
      <c r="G127" s="10"/>
      <c r="H127" s="20"/>
      <c r="K127" s="1"/>
    </row>
    <row r="128" spans="1:11" ht="12.75">
      <c r="A128" s="1" t="s">
        <v>169</v>
      </c>
      <c r="B128" s="12">
        <v>0</v>
      </c>
      <c r="C128" s="12">
        <v>0</v>
      </c>
      <c r="D128" s="11">
        <f>Perustaulukko!Q128</f>
        <v>0</v>
      </c>
      <c r="E128" s="32">
        <f>IF(C128&gt;0,(D128/C128)*100,"")</f>
      </c>
      <c r="F128" s="32">
        <f>IF(B128&gt;0,(D128/B128)*100,"")</f>
      </c>
      <c r="G128" s="10"/>
      <c r="H128" s="20"/>
      <c r="K128" s="1"/>
    </row>
    <row r="129" spans="1:11" ht="12.75">
      <c r="A129" s="1" t="s">
        <v>81</v>
      </c>
      <c r="B129" s="12">
        <v>0</v>
      </c>
      <c r="C129" s="12">
        <v>0.02</v>
      </c>
      <c r="D129" s="11">
        <f>Perustaulukko!Q129</f>
        <v>0</v>
      </c>
      <c r="E129" s="32">
        <f t="shared" si="6"/>
        <v>0</v>
      </c>
      <c r="F129" s="32">
        <f t="shared" si="7"/>
      </c>
      <c r="G129" s="10"/>
      <c r="H129" s="21"/>
      <c r="K129" s="1"/>
    </row>
    <row r="130" spans="1:13" ht="12.75">
      <c r="A130" s="1" t="s">
        <v>87</v>
      </c>
      <c r="B130" s="12">
        <v>0.02</v>
      </c>
      <c r="C130" s="12">
        <v>0</v>
      </c>
      <c r="D130" s="11">
        <f>Perustaulukko!Q130</f>
        <v>0.016622340425531915</v>
      </c>
      <c r="E130" s="32">
        <f t="shared" si="6"/>
      </c>
      <c r="F130" s="32">
        <f t="shared" si="7"/>
        <v>83.11170212765957</v>
      </c>
      <c r="G130" s="10"/>
      <c r="H130" s="21"/>
      <c r="K130" s="1"/>
      <c r="M130" t="s">
        <v>264</v>
      </c>
    </row>
    <row r="131" spans="1:11" ht="12.75">
      <c r="A131" s="1" t="s">
        <v>237</v>
      </c>
      <c r="B131" s="12">
        <v>0</v>
      </c>
      <c r="C131" s="12">
        <v>0</v>
      </c>
      <c r="D131" s="11">
        <f>Perustaulukko!Q131</f>
        <v>0</v>
      </c>
      <c r="E131" s="32">
        <f t="shared" si="6"/>
      </c>
      <c r="F131" s="32">
        <f t="shared" si="7"/>
      </c>
      <c r="G131" s="10"/>
      <c r="H131" s="21"/>
      <c r="K131" s="1"/>
    </row>
    <row r="132" spans="1:11" ht="12.75">
      <c r="A132" s="1" t="s">
        <v>64</v>
      </c>
      <c r="B132" s="12">
        <v>41.62</v>
      </c>
      <c r="C132" s="12">
        <v>63.87</v>
      </c>
      <c r="D132" s="11">
        <f>Perustaulukko!Q132</f>
        <v>40.10970744680851</v>
      </c>
      <c r="E132" s="32">
        <f t="shared" si="6"/>
        <v>62.79897831033116</v>
      </c>
      <c r="F132" s="32">
        <f t="shared" si="7"/>
        <v>96.37123365403293</v>
      </c>
      <c r="G132" s="10"/>
      <c r="H132" s="20"/>
      <c r="K132" s="1"/>
    </row>
    <row r="133" spans="1:11" ht="12.75">
      <c r="A133" s="1" t="s">
        <v>269</v>
      </c>
      <c r="B133" s="12">
        <v>0</v>
      </c>
      <c r="C133" s="12">
        <v>0</v>
      </c>
      <c r="D133" s="11">
        <f>Perustaulukko!Q133</f>
        <v>0</v>
      </c>
      <c r="E133" s="32">
        <f>IF(C133&gt;0,(D133/C133)*100,"")</f>
      </c>
      <c r="F133" s="32">
        <f>IF(B133&gt;0,(D133/B133)*100,"")</f>
      </c>
      <c r="G133" s="10"/>
      <c r="H133" s="20"/>
      <c r="K133" s="1"/>
    </row>
    <row r="134" spans="1:11" ht="12.75">
      <c r="A134" s="1" t="s">
        <v>221</v>
      </c>
      <c r="B134" s="12">
        <v>0</v>
      </c>
      <c r="C134" s="12">
        <v>0</v>
      </c>
      <c r="D134" s="11">
        <f>Perustaulukko!Q134</f>
        <v>0</v>
      </c>
      <c r="E134" s="32">
        <f>IF(C134&gt;0,(D134/C134)*100,"")</f>
      </c>
      <c r="F134" s="32">
        <f>IF(B134&gt;0,(D134/B134)*100,"")</f>
      </c>
      <c r="G134" s="10"/>
      <c r="H134" s="20"/>
      <c r="K134" s="1"/>
    </row>
    <row r="135" spans="1:11" ht="13.5" thickBot="1">
      <c r="A135" s="33" t="s">
        <v>84</v>
      </c>
      <c r="B135" s="34">
        <v>0.12</v>
      </c>
      <c r="C135" s="34">
        <v>0.02</v>
      </c>
      <c r="D135" s="45">
        <f>Perustaulukko!Q135</f>
        <v>0.03324468085106383</v>
      </c>
      <c r="E135" s="46">
        <f t="shared" si="6"/>
        <v>166.22340425531914</v>
      </c>
      <c r="F135" s="35">
        <f t="shared" si="7"/>
        <v>27.70390070921986</v>
      </c>
      <c r="G135" s="10"/>
      <c r="K135" s="1"/>
    </row>
    <row r="136" spans="1:11" ht="12.75">
      <c r="A136" s="1" t="s">
        <v>115</v>
      </c>
      <c r="B136" s="67">
        <v>781</v>
      </c>
      <c r="C136" s="24">
        <v>630</v>
      </c>
      <c r="D136" s="30">
        <f>Perustaulukko!Q136</f>
        <v>580.0199468085107</v>
      </c>
      <c r="E136" s="32">
        <f t="shared" si="6"/>
        <v>92.06665822357311</v>
      </c>
      <c r="F136" s="32">
        <f t="shared" si="7"/>
        <v>74.26631841338165</v>
      </c>
      <c r="G136" s="47"/>
      <c r="K136" s="1"/>
    </row>
    <row r="137" spans="1:11" ht="12.75">
      <c r="A137" s="1" t="s">
        <v>125</v>
      </c>
      <c r="B137" s="67">
        <v>116</v>
      </c>
      <c r="C137" s="24">
        <v>89</v>
      </c>
      <c r="D137" s="30">
        <f>Perustaulukko!Q137</f>
        <v>86</v>
      </c>
      <c r="E137" s="32">
        <f t="shared" si="6"/>
        <v>96.62921348314607</v>
      </c>
      <c r="F137" s="32">
        <f t="shared" si="7"/>
        <v>74.13793103448276</v>
      </c>
      <c r="G137" s="47"/>
      <c r="K137" s="1"/>
    </row>
    <row r="138" spans="3:11" ht="12.75">
      <c r="C138" s="23"/>
      <c r="K138" s="1"/>
    </row>
    <row r="139" spans="3:11" ht="12.75">
      <c r="C139" s="23"/>
      <c r="K139" s="1"/>
    </row>
    <row r="140" spans="3:11" ht="12.75">
      <c r="C140" s="23"/>
      <c r="K140" s="1"/>
    </row>
    <row r="141" spans="3:11" ht="12.75">
      <c r="C141" s="23"/>
      <c r="K141" s="1"/>
    </row>
    <row r="142" spans="3:11" ht="12.75">
      <c r="C142" s="23"/>
      <c r="K142" s="1"/>
    </row>
    <row r="143" spans="3:11" ht="12.75">
      <c r="C143" s="23"/>
      <c r="K143" s="1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5"/>
    </row>
    <row r="159" ht="12.75">
      <c r="C159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C66" sqref="C66"/>
    </sheetView>
  </sheetViews>
  <sheetFormatPr defaultColWidth="9.140625" defaultRowHeight="12.75"/>
  <cols>
    <col min="3" max="3" width="15.7109375" style="0" customWidth="1"/>
  </cols>
  <sheetData>
    <row r="1" spans="1:12" s="1" customFormat="1" ht="12.75">
      <c r="A1" s="91" t="s">
        <v>183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7:12" ht="12.75">
      <c r="G2" s="89" t="s">
        <v>131</v>
      </c>
      <c r="H2" s="90"/>
      <c r="I2" s="90"/>
      <c r="J2" s="90"/>
      <c r="K2" s="90"/>
      <c r="L2" s="90"/>
    </row>
    <row r="3" spans="1:4" s="1" customFormat="1" ht="12.75">
      <c r="A3" s="1" t="s">
        <v>216</v>
      </c>
      <c r="B3" s="1" t="s">
        <v>217</v>
      </c>
      <c r="D3" s="1" t="s">
        <v>215</v>
      </c>
    </row>
    <row r="4" spans="1:4" s="1" customFormat="1" ht="12.75">
      <c r="A4" s="1" t="s">
        <v>189</v>
      </c>
      <c r="B4" s="1" t="s">
        <v>190</v>
      </c>
      <c r="D4" s="1" t="s">
        <v>167</v>
      </c>
    </row>
    <row r="5" spans="1:4" s="1" customFormat="1" ht="12.75">
      <c r="A5" s="1" t="s">
        <v>234</v>
      </c>
      <c r="B5" s="1" t="s">
        <v>235</v>
      </c>
      <c r="D5" s="1" t="s">
        <v>179</v>
      </c>
    </row>
    <row r="6" spans="1:4" s="1" customFormat="1" ht="12.75">
      <c r="A6" s="1" t="s">
        <v>74</v>
      </c>
      <c r="B6" s="1" t="s">
        <v>130</v>
      </c>
      <c r="D6" s="1" t="s">
        <v>251</v>
      </c>
    </row>
    <row r="7" spans="1:4" s="1" customFormat="1" ht="12.75">
      <c r="A7" s="1" t="s">
        <v>74</v>
      </c>
      <c r="B7" s="1" t="s">
        <v>253</v>
      </c>
      <c r="D7" s="1" t="s">
        <v>254</v>
      </c>
    </row>
    <row r="8" spans="1:4" s="1" customFormat="1" ht="12.75">
      <c r="A8" s="1" t="s">
        <v>74</v>
      </c>
      <c r="B8" s="1" t="s">
        <v>166</v>
      </c>
      <c r="D8" s="1" t="s">
        <v>246</v>
      </c>
    </row>
    <row r="9" spans="1:4" s="1" customFormat="1" ht="12.75">
      <c r="A9" s="1" t="s">
        <v>185</v>
      </c>
      <c r="B9" s="1" t="s">
        <v>186</v>
      </c>
      <c r="D9" s="1" t="s">
        <v>289</v>
      </c>
    </row>
    <row r="10" spans="1:4" s="1" customFormat="1" ht="12.75">
      <c r="A10" s="1" t="s">
        <v>90</v>
      </c>
      <c r="B10" s="1" t="s">
        <v>91</v>
      </c>
      <c r="D10" s="1" t="s">
        <v>147</v>
      </c>
    </row>
    <row r="11" spans="1:4" s="1" customFormat="1" ht="12.75">
      <c r="A11" s="1" t="s">
        <v>73</v>
      </c>
      <c r="B11" s="1" t="s">
        <v>170</v>
      </c>
      <c r="D11" s="1" t="s">
        <v>184</v>
      </c>
    </row>
    <row r="12" spans="1:4" s="1" customFormat="1" ht="12.75">
      <c r="A12" s="1" t="s">
        <v>73</v>
      </c>
      <c r="B12" s="1" t="s">
        <v>258</v>
      </c>
      <c r="D12" s="1" t="s">
        <v>303</v>
      </c>
    </row>
    <row r="13" spans="1:4" s="2" customFormat="1" ht="12.75">
      <c r="A13" s="1" t="s">
        <v>0</v>
      </c>
      <c r="B13" s="1" t="s">
        <v>292</v>
      </c>
      <c r="D13" s="1" t="s">
        <v>293</v>
      </c>
    </row>
    <row r="14" spans="1:4" s="1" customFormat="1" ht="12.75">
      <c r="A14" s="1" t="s">
        <v>0</v>
      </c>
      <c r="B14" s="1" t="s">
        <v>287</v>
      </c>
      <c r="D14" s="1" t="s">
        <v>288</v>
      </c>
    </row>
    <row r="15" spans="1:4" s="1" customFormat="1" ht="12.75">
      <c r="A15" s="1" t="s">
        <v>0</v>
      </c>
      <c r="B15" s="1" t="s">
        <v>80</v>
      </c>
      <c r="D15" s="1" t="s">
        <v>209</v>
      </c>
    </row>
    <row r="16" spans="1:4" s="1" customFormat="1" ht="12.75">
      <c r="A16" s="1" t="s">
        <v>103</v>
      </c>
      <c r="B16" s="1" t="s">
        <v>104</v>
      </c>
      <c r="D16" s="1" t="s">
        <v>290</v>
      </c>
    </row>
    <row r="17" spans="1:4" s="1" customFormat="1" ht="12.75">
      <c r="A17" s="1" t="s">
        <v>103</v>
      </c>
      <c r="B17" s="1" t="s">
        <v>256</v>
      </c>
      <c r="D17" s="1" t="s">
        <v>257</v>
      </c>
    </row>
    <row r="18" spans="1:4" s="1" customFormat="1" ht="12.75">
      <c r="A18" s="1" t="s">
        <v>153</v>
      </c>
      <c r="B18" s="1" t="s">
        <v>138</v>
      </c>
      <c r="D18" s="1" t="s">
        <v>179</v>
      </c>
    </row>
    <row r="19" spans="1:4" s="1" customFormat="1" ht="12.75">
      <c r="A19" s="1" t="s">
        <v>228</v>
      </c>
      <c r="B19" s="1" t="s">
        <v>229</v>
      </c>
      <c r="D19" s="1" t="s">
        <v>311</v>
      </c>
    </row>
    <row r="20" spans="1:4" s="1" customFormat="1" ht="12.75">
      <c r="A20" s="1" t="s">
        <v>213</v>
      </c>
      <c r="B20" s="1" t="s">
        <v>214</v>
      </c>
      <c r="D20" s="1" t="s">
        <v>215</v>
      </c>
    </row>
    <row r="21" spans="1:4" s="1" customFormat="1" ht="12.75">
      <c r="A21" s="1" t="s">
        <v>92</v>
      </c>
      <c r="B21" s="1" t="s">
        <v>93</v>
      </c>
      <c r="D21" s="1" t="s">
        <v>298</v>
      </c>
    </row>
    <row r="22" spans="1:4" s="1" customFormat="1" ht="12.75">
      <c r="A22" s="1" t="s">
        <v>92</v>
      </c>
      <c r="B22" s="1" t="s">
        <v>114</v>
      </c>
      <c r="D22" s="1" t="s">
        <v>304</v>
      </c>
    </row>
    <row r="23" spans="1:4" s="1" customFormat="1" ht="12.75">
      <c r="A23" s="1" t="s">
        <v>82</v>
      </c>
      <c r="B23" s="1" t="s">
        <v>224</v>
      </c>
      <c r="D23" s="1" t="s">
        <v>310</v>
      </c>
    </row>
    <row r="24" spans="1:4" s="1" customFormat="1" ht="12.75">
      <c r="A24" s="1" t="s">
        <v>82</v>
      </c>
      <c r="B24" s="1" t="s">
        <v>239</v>
      </c>
      <c r="D24" s="1" t="s">
        <v>310</v>
      </c>
    </row>
    <row r="25" spans="1:4" s="1" customFormat="1" ht="12.75">
      <c r="A25" s="1" t="s">
        <v>154</v>
      </c>
      <c r="B25" s="1" t="s">
        <v>280</v>
      </c>
      <c r="D25" s="1" t="s">
        <v>276</v>
      </c>
    </row>
    <row r="26" spans="1:4" s="1" customFormat="1" ht="12.75">
      <c r="A26" s="1" t="s">
        <v>154</v>
      </c>
      <c r="B26" s="1" t="s">
        <v>300</v>
      </c>
      <c r="D26" s="1" t="s">
        <v>301</v>
      </c>
    </row>
    <row r="27" spans="1:4" s="1" customFormat="1" ht="12.75">
      <c r="A27" s="1" t="s">
        <v>154</v>
      </c>
      <c r="B27" s="1" t="s">
        <v>275</v>
      </c>
      <c r="D27" s="1" t="s">
        <v>276</v>
      </c>
    </row>
    <row r="28" spans="1:4" s="1" customFormat="1" ht="12.75">
      <c r="A28" s="1" t="s">
        <v>206</v>
      </c>
      <c r="B28" s="1" t="s">
        <v>207</v>
      </c>
      <c r="D28" s="1" t="s">
        <v>218</v>
      </c>
    </row>
    <row r="29" spans="1:4" s="1" customFormat="1" ht="12.75">
      <c r="A29" s="1" t="s">
        <v>244</v>
      </c>
      <c r="B29" s="1" t="s">
        <v>245</v>
      </c>
      <c r="D29" s="1" t="s">
        <v>295</v>
      </c>
    </row>
    <row r="30" spans="1:4" s="1" customFormat="1" ht="12.75">
      <c r="A30" s="1" t="s">
        <v>108</v>
      </c>
      <c r="B30" s="1" t="s">
        <v>133</v>
      </c>
      <c r="D30" s="1" t="s">
        <v>302</v>
      </c>
    </row>
    <row r="31" spans="1:4" s="1" customFormat="1" ht="12.75">
      <c r="A31" s="1" t="s">
        <v>101</v>
      </c>
      <c r="B31" s="1" t="s">
        <v>255</v>
      </c>
      <c r="D31" s="1" t="s">
        <v>314</v>
      </c>
    </row>
    <row r="32" spans="1:4" s="1" customFormat="1" ht="12.75">
      <c r="A32" s="1" t="s">
        <v>101</v>
      </c>
      <c r="B32" s="1" t="s">
        <v>227</v>
      </c>
      <c r="D32" s="1" t="s">
        <v>282</v>
      </c>
    </row>
    <row r="33" spans="1:4" s="1" customFormat="1" ht="12.75">
      <c r="A33" s="1" t="s">
        <v>101</v>
      </c>
      <c r="B33" s="1" t="s">
        <v>260</v>
      </c>
      <c r="D33" s="1" t="s">
        <v>261</v>
      </c>
    </row>
    <row r="34" spans="1:4" s="1" customFormat="1" ht="12.75">
      <c r="A34" s="1" t="s">
        <v>144</v>
      </c>
      <c r="B34" s="1" t="s">
        <v>145</v>
      </c>
      <c r="D34" s="1" t="s">
        <v>274</v>
      </c>
    </row>
    <row r="35" spans="1:4" s="1" customFormat="1" ht="12.75">
      <c r="A35" s="1" t="s">
        <v>107</v>
      </c>
      <c r="B35" s="1" t="s">
        <v>241</v>
      </c>
      <c r="D35" s="1" t="s">
        <v>242</v>
      </c>
    </row>
    <row r="36" spans="1:4" s="1" customFormat="1" ht="12.75">
      <c r="A36" s="1" t="s">
        <v>107</v>
      </c>
      <c r="B36" s="1" t="s">
        <v>155</v>
      </c>
      <c r="D36" s="1" t="s">
        <v>140</v>
      </c>
    </row>
    <row r="37" spans="1:4" s="1" customFormat="1" ht="12.75">
      <c r="A37" s="1" t="s">
        <v>107</v>
      </c>
      <c r="B37" s="1" t="s">
        <v>211</v>
      </c>
      <c r="D37" s="1" t="s">
        <v>212</v>
      </c>
    </row>
    <row r="38" spans="1:4" s="1" customFormat="1" ht="12.75">
      <c r="A38" s="1" t="s">
        <v>107</v>
      </c>
      <c r="B38" s="1" t="s">
        <v>139</v>
      </c>
      <c r="D38" s="1" t="s">
        <v>140</v>
      </c>
    </row>
    <row r="39" spans="1:4" s="1" customFormat="1" ht="12.75">
      <c r="A39" s="1" t="s">
        <v>134</v>
      </c>
      <c r="B39" s="1" t="s">
        <v>135</v>
      </c>
      <c r="D39" s="1" t="s">
        <v>305</v>
      </c>
    </row>
    <row r="40" spans="1:4" s="1" customFormat="1" ht="12.75">
      <c r="A40" s="1" t="s">
        <v>134</v>
      </c>
      <c r="B40" s="1" t="s">
        <v>177</v>
      </c>
      <c r="D40" s="1" t="s">
        <v>273</v>
      </c>
    </row>
    <row r="41" spans="1:4" s="1" customFormat="1" ht="12.75">
      <c r="A41" s="1" t="s">
        <v>105</v>
      </c>
      <c r="B41" s="1" t="s">
        <v>106</v>
      </c>
      <c r="D41" s="1" t="s">
        <v>147</v>
      </c>
    </row>
    <row r="42" spans="1:4" s="1" customFormat="1" ht="12.75">
      <c r="A42" s="1" t="s">
        <v>105</v>
      </c>
      <c r="B42" s="1" t="s">
        <v>141</v>
      </c>
      <c r="D42" s="1" t="s">
        <v>309</v>
      </c>
    </row>
    <row r="43" spans="1:4" s="1" customFormat="1" ht="12.75">
      <c r="A43" s="1" t="s">
        <v>105</v>
      </c>
      <c r="B43" s="1" t="s">
        <v>262</v>
      </c>
      <c r="D43" s="1" t="s">
        <v>263</v>
      </c>
    </row>
    <row r="44" spans="1:4" s="1" customFormat="1" ht="12.75">
      <c r="A44" s="1" t="s">
        <v>151</v>
      </c>
      <c r="B44" s="1" t="s">
        <v>318</v>
      </c>
      <c r="D44" s="1" t="s">
        <v>319</v>
      </c>
    </row>
    <row r="45" spans="1:4" s="1" customFormat="1" ht="12.75">
      <c r="A45" s="1" t="s">
        <v>151</v>
      </c>
      <c r="B45" s="1" t="s">
        <v>249</v>
      </c>
      <c r="D45" s="1" t="s">
        <v>250</v>
      </c>
    </row>
    <row r="46" spans="1:4" s="1" customFormat="1" ht="12.75">
      <c r="A46" s="1" t="s">
        <v>151</v>
      </c>
      <c r="B46" s="1" t="s">
        <v>138</v>
      </c>
      <c r="D46" s="1" t="s">
        <v>317</v>
      </c>
    </row>
    <row r="47" spans="1:4" s="1" customFormat="1" ht="12.75">
      <c r="A47" s="1" t="s">
        <v>151</v>
      </c>
      <c r="B47" s="1" t="s">
        <v>152</v>
      </c>
      <c r="D47" s="1" t="s">
        <v>299</v>
      </c>
    </row>
    <row r="48" spans="1:4" s="1" customFormat="1" ht="12.75">
      <c r="A48" s="1" t="s">
        <v>151</v>
      </c>
      <c r="B48" s="1" t="s">
        <v>315</v>
      </c>
      <c r="D48" s="1" t="s">
        <v>316</v>
      </c>
    </row>
    <row r="49" spans="1:4" s="1" customFormat="1" ht="12.75">
      <c r="A49" s="1" t="s">
        <v>137</v>
      </c>
      <c r="B49" s="1" t="s">
        <v>138</v>
      </c>
      <c r="D49" s="1" t="s">
        <v>225</v>
      </c>
    </row>
    <row r="50" spans="1:4" s="1" customFormat="1" ht="12.75">
      <c r="A50" s="1" t="s">
        <v>232</v>
      </c>
      <c r="B50" s="1" t="s">
        <v>233</v>
      </c>
      <c r="D50" s="1" t="s">
        <v>279</v>
      </c>
    </row>
    <row r="51" spans="1:4" s="2" customFormat="1" ht="12.75">
      <c r="A51" s="1" t="s">
        <v>308</v>
      </c>
      <c r="B51" s="1" t="s">
        <v>307</v>
      </c>
      <c r="D51" s="1" t="s">
        <v>176</v>
      </c>
    </row>
    <row r="52" spans="1:4" s="1" customFormat="1" ht="12.75">
      <c r="A52" s="1" t="s">
        <v>226</v>
      </c>
      <c r="B52" s="1" t="s">
        <v>182</v>
      </c>
      <c r="D52" s="1" t="s">
        <v>179</v>
      </c>
    </row>
    <row r="53" spans="1:4" s="1" customFormat="1" ht="12.75">
      <c r="A53" s="1" t="s">
        <v>79</v>
      </c>
      <c r="B53" s="1" t="s">
        <v>243</v>
      </c>
      <c r="D53" s="1" t="s">
        <v>306</v>
      </c>
    </row>
    <row r="54" spans="1:4" s="1" customFormat="1" ht="12.75">
      <c r="A54" s="1" t="s">
        <v>79</v>
      </c>
      <c r="B54" s="1" t="s">
        <v>88</v>
      </c>
      <c r="D54" s="1" t="s">
        <v>266</v>
      </c>
    </row>
    <row r="55" spans="1:4" s="1" customFormat="1" ht="12.75">
      <c r="A55" s="1" t="s">
        <v>79</v>
      </c>
      <c r="B55" s="1" t="s">
        <v>162</v>
      </c>
      <c r="D55" s="1" t="s">
        <v>163</v>
      </c>
    </row>
    <row r="56" spans="1:4" s="1" customFormat="1" ht="12.75">
      <c r="A56" s="1" t="s">
        <v>79</v>
      </c>
      <c r="B56" s="1" t="s">
        <v>267</v>
      </c>
      <c r="D56" s="1" t="s">
        <v>291</v>
      </c>
    </row>
    <row r="57" spans="1:4" s="1" customFormat="1" ht="12.75">
      <c r="A57" s="1" t="s">
        <v>79</v>
      </c>
      <c r="B57" s="1" t="s">
        <v>247</v>
      </c>
      <c r="D57" s="1" t="s">
        <v>248</v>
      </c>
    </row>
    <row r="58" spans="1:4" s="1" customFormat="1" ht="12.75">
      <c r="A58" s="1" t="s">
        <v>79</v>
      </c>
      <c r="B58" s="104" t="s">
        <v>265</v>
      </c>
      <c r="D58" s="1" t="s">
        <v>259</v>
      </c>
    </row>
    <row r="59" spans="1:4" s="1" customFormat="1" ht="12.75">
      <c r="A59" s="1" t="s">
        <v>79</v>
      </c>
      <c r="B59" s="1" t="s">
        <v>110</v>
      </c>
      <c r="D59" s="1" t="s">
        <v>167</v>
      </c>
    </row>
    <row r="60" spans="1:4" s="1" customFormat="1" ht="12.75">
      <c r="A60" s="1" t="s">
        <v>79</v>
      </c>
      <c r="B60" s="1" t="s">
        <v>238</v>
      </c>
      <c r="D60" s="1" t="s">
        <v>240</v>
      </c>
    </row>
    <row r="61" spans="1:4" s="1" customFormat="1" ht="12.75">
      <c r="A61" s="1" t="s">
        <v>79</v>
      </c>
      <c r="B61" s="1" t="s">
        <v>158</v>
      </c>
      <c r="D61" s="1" t="s">
        <v>281</v>
      </c>
    </row>
    <row r="62" spans="1:4" s="1" customFormat="1" ht="12.75">
      <c r="A62" s="1" t="s">
        <v>79</v>
      </c>
      <c r="B62" s="1" t="s">
        <v>160</v>
      </c>
      <c r="D62" s="1" t="s">
        <v>281</v>
      </c>
    </row>
    <row r="63" spans="1:4" s="1" customFormat="1" ht="12.75">
      <c r="A63" s="1" t="s">
        <v>79</v>
      </c>
      <c r="B63" s="1" t="s">
        <v>113</v>
      </c>
      <c r="D63" s="1" t="s">
        <v>132</v>
      </c>
    </row>
    <row r="64" spans="1:4" s="1" customFormat="1" ht="12.75">
      <c r="A64" s="1" t="s">
        <v>96</v>
      </c>
      <c r="B64" s="1" t="s">
        <v>296</v>
      </c>
      <c r="D64" s="1" t="s">
        <v>297</v>
      </c>
    </row>
    <row r="65" spans="1:4" s="1" customFormat="1" ht="12.75">
      <c r="A65" s="1" t="s">
        <v>96</v>
      </c>
      <c r="B65" s="1" t="s">
        <v>175</v>
      </c>
      <c r="D65" s="1" t="s">
        <v>176</v>
      </c>
    </row>
    <row r="66" spans="1:4" s="1" customFormat="1" ht="12.75">
      <c r="A66" s="1" t="s">
        <v>96</v>
      </c>
      <c r="B66" s="1" t="s">
        <v>97</v>
      </c>
      <c r="D66" s="1" t="s">
        <v>268</v>
      </c>
    </row>
    <row r="67" spans="1:4" s="1" customFormat="1" ht="12.75">
      <c r="A67" s="1" t="s">
        <v>96</v>
      </c>
      <c r="B67" s="1" t="s">
        <v>277</v>
      </c>
      <c r="D67" s="1" t="s">
        <v>278</v>
      </c>
    </row>
    <row r="68" spans="1:4" s="1" customFormat="1" ht="12.75">
      <c r="A68" s="1" t="s">
        <v>99</v>
      </c>
      <c r="B68" s="1" t="s">
        <v>100</v>
      </c>
      <c r="D68" s="1" t="s">
        <v>294</v>
      </c>
    </row>
    <row r="69" s="2" customFormat="1" ht="12.75"/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2020-04-12T14:35:47Z</dcterms:modified>
  <cp:category/>
  <cp:version/>
  <cp:contentType/>
  <cp:contentStatus/>
</cp:coreProperties>
</file>